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832\Documents\Work_HO_DEPA\2019-20\Bulletin\Sept 2019\"/>
    </mc:Choice>
  </mc:AlternateContent>
  <bookViews>
    <workbookView xWindow="360" yWindow="270" windowWidth="14940" windowHeight="9150" tabRatio="843" activeTab="4"/>
  </bookViews>
  <sheets>
    <sheet name="Data Summary"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22" r:id="rId22"/>
    <sheet name="22" sheetId="23" r:id="rId23"/>
    <sheet name="23" sheetId="24" r:id="rId24"/>
    <sheet name="24" sheetId="25" r:id="rId25"/>
    <sheet name="25" sheetId="26" r:id="rId26"/>
    <sheet name="26" sheetId="27" r:id="rId27"/>
    <sheet name="27" sheetId="28" r:id="rId28"/>
    <sheet name="28" sheetId="29" r:id="rId29"/>
    <sheet name="29" sheetId="30" r:id="rId30"/>
    <sheet name="30" sheetId="31" r:id="rId31"/>
    <sheet name="31" sheetId="32" r:id="rId32"/>
    <sheet name="32" sheetId="33" r:id="rId33"/>
    <sheet name="33" sheetId="34" r:id="rId34"/>
    <sheet name="34" sheetId="35" r:id="rId35"/>
    <sheet name="35" sheetId="36" r:id="rId36"/>
    <sheet name="36" sheetId="37" r:id="rId37"/>
    <sheet name="37" sheetId="38" r:id="rId38"/>
    <sheet name="38" sheetId="39" r:id="rId39"/>
    <sheet name="39" sheetId="40" r:id="rId40"/>
    <sheet name="40" sheetId="41" r:id="rId41"/>
    <sheet name="41" sheetId="42" r:id="rId42"/>
    <sheet name="42" sheetId="43" r:id="rId43"/>
    <sheet name="43" sheetId="44" r:id="rId44"/>
    <sheet name="44" sheetId="45" r:id="rId45"/>
    <sheet name="45" sheetId="46" r:id="rId46"/>
    <sheet name="46" sheetId="47" r:id="rId47"/>
    <sheet name="47" sheetId="48" r:id="rId48"/>
    <sheet name="48" sheetId="49" r:id="rId49"/>
    <sheet name="49" sheetId="50" r:id="rId50"/>
    <sheet name="50" sheetId="51" r:id="rId51"/>
    <sheet name="51" sheetId="52" r:id="rId52"/>
    <sheet name="52" sheetId="53" r:id="rId53"/>
    <sheet name="53" sheetId="54" r:id="rId54"/>
    <sheet name="54" sheetId="55" r:id="rId55"/>
    <sheet name="55" sheetId="56" r:id="rId56"/>
    <sheet name="56" sheetId="57" r:id="rId57"/>
    <sheet name="57" sheetId="58" r:id="rId58"/>
    <sheet name="58" sheetId="61" r:id="rId59"/>
    <sheet name="59" sheetId="62" r:id="rId60"/>
    <sheet name="60" sheetId="63" r:id="rId61"/>
    <sheet name="61" sheetId="64" r:id="rId62"/>
    <sheet name="62" sheetId="65" r:id="rId63"/>
    <sheet name="64" sheetId="66" r:id="rId64"/>
    <sheet name="65" sheetId="67" r:id="rId65"/>
    <sheet name="66" sheetId="68" r:id="rId66"/>
    <sheet name="67" sheetId="69" r:id="rId67"/>
    <sheet name="68" sheetId="70" r:id="rId68"/>
    <sheet name="69" sheetId="71" r:id="rId69"/>
    <sheet name="70" sheetId="72" r:id="rId70"/>
    <sheet name="71" sheetId="73" r:id="rId71"/>
    <sheet name="72" sheetId="74" r:id="rId72"/>
    <sheet name="73" sheetId="75" r:id="rId73"/>
    <sheet name="74" sheetId="76" r:id="rId74"/>
    <sheet name="75" sheetId="82" r:id="rId75"/>
  </sheets>
  <externalReferences>
    <externalReference r:id="rId76"/>
    <externalReference r:id="rId77"/>
  </externalReferences>
  <definedNames>
    <definedName name="_xlnm.Print_Area" localSheetId="0">'Data Summary'!$A$1:$A$77</definedName>
  </definedNames>
  <calcPr calcId="152511"/>
</workbook>
</file>

<file path=xl/calcChain.xml><?xml version="1.0" encoding="utf-8"?>
<calcChain xmlns="http://schemas.openxmlformats.org/spreadsheetml/2006/main">
  <c r="C7" i="5" l="1"/>
  <c r="D7" i="5"/>
  <c r="E7" i="5"/>
  <c r="F7" i="5"/>
  <c r="G7" i="5"/>
  <c r="H7" i="5"/>
  <c r="I7" i="5"/>
  <c r="B7" i="5"/>
  <c r="H4" i="34" l="1"/>
  <c r="N4" i="34"/>
  <c r="M4" i="34"/>
  <c r="K4" i="34" l="1"/>
  <c r="I4" i="34"/>
  <c r="G4" i="34"/>
  <c r="F4" i="34"/>
  <c r="D4" i="34"/>
  <c r="C4" i="34"/>
  <c r="B4" i="34"/>
  <c r="L4" i="34"/>
  <c r="J4" i="34"/>
  <c r="E4" i="34"/>
  <c r="G10" i="14"/>
  <c r="F10" i="14"/>
  <c r="E38" i="82"/>
  <c r="D38" i="82"/>
  <c r="C38" i="82"/>
  <c r="B38" i="82"/>
  <c r="F27" i="82"/>
  <c r="F10" i="82"/>
  <c r="F8" i="82"/>
  <c r="A1" i="82"/>
  <c r="A43" i="76" l="1"/>
  <c r="J42" i="76"/>
  <c r="I42" i="76"/>
  <c r="H42" i="76"/>
  <c r="G42" i="76"/>
  <c r="D42" i="76"/>
  <c r="C42" i="76"/>
  <c r="J31" i="76"/>
  <c r="I31" i="76"/>
  <c r="H31" i="76"/>
  <c r="G31" i="76"/>
  <c r="D31" i="76"/>
  <c r="C31" i="76"/>
  <c r="J17" i="76"/>
  <c r="I17" i="76"/>
  <c r="H17" i="76"/>
  <c r="G17" i="76"/>
  <c r="F17" i="76"/>
  <c r="E17" i="76"/>
  <c r="D17" i="76"/>
  <c r="C17" i="76"/>
  <c r="A30" i="75"/>
  <c r="J29" i="75"/>
  <c r="I29" i="75"/>
  <c r="H29" i="75"/>
  <c r="G29" i="75"/>
  <c r="F29" i="75"/>
  <c r="E29" i="75"/>
  <c r="D29" i="75"/>
  <c r="C29" i="75"/>
  <c r="J22" i="75"/>
  <c r="I22" i="75"/>
  <c r="H22" i="75"/>
  <c r="G22" i="75"/>
  <c r="F22" i="75"/>
  <c r="E22" i="75"/>
  <c r="D22" i="75"/>
  <c r="C22" i="75"/>
  <c r="A39" i="74"/>
  <c r="D38" i="74"/>
  <c r="J35" i="74"/>
  <c r="I35" i="74"/>
  <c r="H35" i="74"/>
  <c r="G35" i="74"/>
  <c r="F35" i="74"/>
  <c r="E35" i="74"/>
  <c r="D35" i="74"/>
  <c r="C35" i="74"/>
  <c r="J31" i="74"/>
  <c r="J38" i="74" s="1"/>
  <c r="I31" i="74"/>
  <c r="I38" i="74" s="1"/>
  <c r="H31" i="74"/>
  <c r="H38" i="74" s="1"/>
  <c r="G31" i="74"/>
  <c r="G38" i="74" s="1"/>
  <c r="F31" i="74"/>
  <c r="F38" i="74" s="1"/>
  <c r="E31" i="74"/>
  <c r="E38" i="74" s="1"/>
  <c r="D31" i="74"/>
  <c r="C31" i="74"/>
  <c r="C38" i="74" s="1"/>
  <c r="J25" i="74"/>
  <c r="I25" i="74"/>
  <c r="H25" i="74"/>
  <c r="G25" i="74"/>
  <c r="F25" i="74"/>
  <c r="E25" i="74"/>
  <c r="D25" i="74"/>
  <c r="C25" i="74"/>
  <c r="J21" i="74"/>
  <c r="I21" i="74"/>
  <c r="H21" i="74"/>
  <c r="G21" i="74"/>
  <c r="F21" i="74"/>
  <c r="E21" i="74"/>
  <c r="D21" i="74"/>
  <c r="C21" i="74"/>
  <c r="J15" i="74"/>
  <c r="I15" i="74"/>
  <c r="H15" i="74"/>
  <c r="G15" i="74"/>
  <c r="F15" i="74"/>
  <c r="E15" i="74"/>
  <c r="D15" i="74"/>
  <c r="C15" i="74"/>
  <c r="J8" i="74"/>
  <c r="I8" i="74"/>
  <c r="H8" i="74"/>
  <c r="G8" i="74"/>
  <c r="G26" i="74" s="1"/>
  <c r="F8" i="74"/>
  <c r="E8" i="74"/>
  <c r="D8" i="74"/>
  <c r="C8" i="74"/>
  <c r="A12" i="73"/>
  <c r="L6" i="73"/>
  <c r="K6" i="73"/>
  <c r="J6" i="73"/>
  <c r="I6" i="73"/>
  <c r="H6" i="73"/>
  <c r="G6" i="73"/>
  <c r="F6" i="73"/>
  <c r="E6" i="73"/>
  <c r="D6" i="73"/>
  <c r="C6" i="73"/>
  <c r="B6" i="73"/>
  <c r="A11" i="72"/>
  <c r="L5" i="72"/>
  <c r="K5" i="72"/>
  <c r="J5" i="72"/>
  <c r="I5" i="72"/>
  <c r="H5" i="72"/>
  <c r="G5" i="72"/>
  <c r="F5" i="72"/>
  <c r="E5" i="72"/>
  <c r="D5" i="72"/>
  <c r="C5" i="72"/>
  <c r="B5" i="72"/>
  <c r="A11" i="71"/>
  <c r="R5" i="71"/>
  <c r="Q5" i="71"/>
  <c r="P5" i="71"/>
  <c r="O5" i="71"/>
  <c r="N5" i="71"/>
  <c r="M5" i="71"/>
  <c r="L5" i="71"/>
  <c r="K5" i="71"/>
  <c r="J5" i="71"/>
  <c r="I5" i="71"/>
  <c r="H5" i="71"/>
  <c r="G5" i="71"/>
  <c r="F5" i="71"/>
  <c r="E5" i="71"/>
  <c r="D5" i="71"/>
  <c r="C5" i="71"/>
  <c r="B5" i="71"/>
  <c r="O4" i="71"/>
  <c r="I4" i="71"/>
  <c r="A11" i="70"/>
  <c r="O5" i="70"/>
  <c r="N5" i="70"/>
  <c r="M5" i="70"/>
  <c r="L5" i="70"/>
  <c r="K5" i="70"/>
  <c r="J5" i="70"/>
  <c r="I5" i="70"/>
  <c r="H5" i="70"/>
  <c r="G5" i="70"/>
  <c r="F5" i="70"/>
  <c r="E5" i="70"/>
  <c r="D5" i="70"/>
  <c r="C5" i="70"/>
  <c r="B5" i="70"/>
  <c r="A12" i="69"/>
  <c r="M6" i="69"/>
  <c r="L6" i="69"/>
  <c r="K6" i="69"/>
  <c r="J6" i="69"/>
  <c r="I6" i="69"/>
  <c r="H6" i="69"/>
  <c r="G6" i="69"/>
  <c r="F6" i="69"/>
  <c r="E6" i="69"/>
  <c r="D6" i="69"/>
  <c r="C6" i="69"/>
  <c r="B6" i="69"/>
  <c r="A23" i="68"/>
  <c r="R17" i="68"/>
  <c r="Q17" i="68"/>
  <c r="P17" i="68"/>
  <c r="O17" i="68"/>
  <c r="N17" i="68"/>
  <c r="M17" i="68"/>
  <c r="L17" i="68"/>
  <c r="K17" i="68"/>
  <c r="J17" i="68"/>
  <c r="I17" i="68"/>
  <c r="H17" i="68"/>
  <c r="G17" i="68"/>
  <c r="F17" i="68"/>
  <c r="E17" i="68"/>
  <c r="D17" i="68"/>
  <c r="C17" i="68"/>
  <c r="B17" i="68"/>
  <c r="R6" i="68"/>
  <c r="Q6" i="68"/>
  <c r="P6" i="68"/>
  <c r="O6" i="68"/>
  <c r="N6" i="68"/>
  <c r="M6" i="68"/>
  <c r="L6" i="68"/>
  <c r="K6" i="68"/>
  <c r="J6" i="68"/>
  <c r="I6" i="68"/>
  <c r="H6" i="68"/>
  <c r="G6" i="68"/>
  <c r="F6" i="68"/>
  <c r="E6" i="68"/>
  <c r="D6" i="68"/>
  <c r="C6" i="68"/>
  <c r="B6" i="68"/>
  <c r="A11" i="67"/>
  <c r="I5" i="67"/>
  <c r="E5" i="67"/>
  <c r="F26" i="74" l="1"/>
  <c r="C26" i="74"/>
  <c r="D26" i="74"/>
  <c r="H26" i="74"/>
  <c r="E26" i="74"/>
  <c r="I26" i="74"/>
  <c r="J26" i="74"/>
  <c r="E13" i="62" l="1"/>
  <c r="E12" i="62"/>
  <c r="E11" i="62"/>
  <c r="E10" i="62"/>
  <c r="E9" i="62"/>
  <c r="E8" i="62"/>
  <c r="E7" i="62"/>
  <c r="E6" i="62"/>
  <c r="E4" i="62"/>
  <c r="I13" i="62"/>
  <c r="I12" i="62"/>
  <c r="I11" i="62"/>
  <c r="I10" i="62"/>
  <c r="I9" i="62"/>
  <c r="I8" i="62"/>
  <c r="I7" i="62"/>
  <c r="I6" i="62"/>
  <c r="I4" i="62"/>
  <c r="F3" i="54" l="1"/>
  <c r="C5" i="14"/>
  <c r="D5" i="14"/>
  <c r="E5" i="14"/>
  <c r="G5" i="14"/>
  <c r="B5" i="14"/>
  <c r="F5" i="14"/>
  <c r="I5" i="11"/>
  <c r="H5" i="11"/>
  <c r="G5" i="11"/>
  <c r="F5" i="11"/>
  <c r="E10" i="9"/>
  <c r="C10" i="9"/>
  <c r="I7" i="6" l="1"/>
  <c r="K7" i="6"/>
  <c r="C9" i="10"/>
  <c r="B9" i="10"/>
  <c r="H6" i="9"/>
  <c r="M10" i="9"/>
  <c r="B10" i="9"/>
  <c r="G7" i="6"/>
  <c r="E7" i="6"/>
  <c r="C4" i="7" l="1"/>
  <c r="B4" i="7"/>
  <c r="C7" i="6" l="1"/>
  <c r="F7" i="6"/>
  <c r="H7" i="6"/>
  <c r="J7" i="6"/>
  <c r="L7" i="6"/>
  <c r="M7" i="6"/>
  <c r="N7" i="6"/>
  <c r="O7" i="6"/>
  <c r="P7" i="6"/>
  <c r="Q7" i="6"/>
  <c r="D7" i="6"/>
  <c r="C12" i="6"/>
  <c r="B12" i="6"/>
  <c r="B7" i="6" l="1"/>
  <c r="M6" i="9" l="1"/>
  <c r="C11" i="9"/>
  <c r="B11" i="9"/>
  <c r="C9" i="9"/>
  <c r="B9" i="9"/>
  <c r="C8" i="9"/>
  <c r="B8" i="9"/>
  <c r="B6" i="9" s="1"/>
  <c r="C7" i="9"/>
  <c r="B7" i="9"/>
  <c r="Q6" i="9"/>
  <c r="P6" i="9"/>
  <c r="O6" i="9"/>
  <c r="N6" i="9"/>
  <c r="L6" i="9"/>
  <c r="K6" i="9"/>
  <c r="J6" i="9"/>
  <c r="I6" i="9"/>
  <c r="G6" i="9"/>
  <c r="F6" i="9"/>
  <c r="E6" i="9"/>
  <c r="D6" i="9"/>
  <c r="C6" i="9"/>
  <c r="C5" i="9"/>
  <c r="B5" i="9"/>
  <c r="C10" i="10"/>
  <c r="B10" i="10"/>
  <c r="B5" i="10" s="1"/>
  <c r="C8" i="10"/>
  <c r="B8" i="10"/>
  <c r="C7" i="10"/>
  <c r="B7" i="10"/>
  <c r="C6" i="10"/>
  <c r="B6" i="10"/>
  <c r="O5" i="10"/>
  <c r="N5" i="10"/>
  <c r="M5" i="10"/>
  <c r="L5" i="10"/>
  <c r="K5" i="10"/>
  <c r="J5" i="10"/>
  <c r="I5" i="10"/>
  <c r="H5" i="10"/>
  <c r="G5" i="10"/>
  <c r="F5" i="10"/>
  <c r="E5" i="10"/>
  <c r="D5" i="10"/>
  <c r="C5" i="10"/>
  <c r="C4" i="10"/>
  <c r="B4" i="10"/>
  <c r="B8" i="6"/>
  <c r="C8" i="6"/>
  <c r="B9" i="6"/>
  <c r="C9" i="6"/>
  <c r="B10" i="6"/>
  <c r="C10" i="6"/>
  <c r="B11" i="6"/>
  <c r="C11" i="6"/>
  <c r="C6" i="6"/>
  <c r="B6" i="6"/>
  <c r="K11" i="6"/>
  <c r="E11" i="6"/>
</calcChain>
</file>

<file path=xl/sharedStrings.xml><?xml version="1.0" encoding="utf-8"?>
<sst xmlns="http://schemas.openxmlformats.org/spreadsheetml/2006/main" count="2608" uniqueCount="1119">
  <si>
    <t xml:space="preserve">Bulletin Reports Summary for Aug-19              </t>
  </si>
  <si>
    <t>Report Name</t>
  </si>
  <si>
    <t>Table 1: SEBI Registered Market Intermediaries/Institutions</t>
  </si>
  <si>
    <t>Table 4: Substantial Acquisition of Shares and Takeovers</t>
  </si>
  <si>
    <t>Table 10: Capital Raised by Listed Companies from the Primary Market through QIPs</t>
  </si>
  <si>
    <t>Table 12: Private Placement of Corporate Debt Reported to BSE and NSE</t>
  </si>
  <si>
    <t>Table 13: Trading in the Corporate Debt Market</t>
  </si>
  <si>
    <t>Table 19: Trends in Cash Segment of MSEI</t>
  </si>
  <si>
    <t>Table 21: Category-wise Share of Turnover in Cash Segment of BSE</t>
  </si>
  <si>
    <t>Table 22: Category-wise Share of Turnover in Cash Segment of NSE</t>
  </si>
  <si>
    <t>Table 23: Category-wise Share of Turnover in Cash Segment of MSEI</t>
  </si>
  <si>
    <t xml:space="preserve">Table 34: Trends in Equity Derivatives Segment at BSE (Turnover in Notional Value) </t>
  </si>
  <si>
    <t>Table 37: Category-wise Share of Turnover &amp; Open Interest in Equity Derivative Segment of BSE</t>
  </si>
  <si>
    <t>Table 38: Category-wise Share of Turnover &amp; Open Interest in Equity Derivative Segment of NSE</t>
  </si>
  <si>
    <t>Table 39: Instrument-wise Turnover in Index Derivatives at BSE</t>
  </si>
  <si>
    <t>Table 40: Instrument-wise Turnover in Index Derivatives at NSE</t>
  </si>
  <si>
    <t>Table 41: Trends in Currency Derivatives Segment at BSE</t>
  </si>
  <si>
    <t>Table 42: Trends in Currency Derivatives Segment at NSE</t>
  </si>
  <si>
    <t>Table 43: Trends in Currency Derivatives Segment at MSEI</t>
  </si>
  <si>
    <t>Table 45: Instrument-wise Turnover in Currency Derivative Segment of BSE</t>
  </si>
  <si>
    <t>Table 46: Instrument-wise Turnover in Currency Derivatives of NSE</t>
  </si>
  <si>
    <t>Table 53: Trends in Foreign Portfolio Investment</t>
  </si>
  <si>
    <t>Table 55: Assets under the Custody of Custodians</t>
  </si>
  <si>
    <t xml:space="preserve">Market Intermediaries </t>
  </si>
  <si>
    <t>2018-19</t>
  </si>
  <si>
    <t>2019-20$</t>
  </si>
  <si>
    <t>Stock Exchanges (Cash Segment)</t>
  </si>
  <si>
    <t>Stock Exchanges (Equity Derivatives Segment)</t>
  </si>
  <si>
    <t>Stock Exchanges (Currency Derivatives Segment)</t>
  </si>
  <si>
    <t>Stock Exchanges (Commodity Derivatives Segment)</t>
  </si>
  <si>
    <t>Brokers (Cash Segment)</t>
  </si>
  <si>
    <t>Brokers (Equity Derivatives Segment)</t>
  </si>
  <si>
    <t>Brokers (Currency Derivatives Segment)</t>
  </si>
  <si>
    <t>Brokers (Debt Segment)</t>
  </si>
  <si>
    <t>Brokers (Commodity Derivatives Segment)</t>
  </si>
  <si>
    <t>Foreign Portfolio Investors (FPIs)</t>
  </si>
  <si>
    <t>Custodians</t>
  </si>
  <si>
    <t>Depositories</t>
  </si>
  <si>
    <t>Depository Participants (NSDL)</t>
  </si>
  <si>
    <t>Depository Participants (CDSL)</t>
  </si>
  <si>
    <t>Merchant Bankers</t>
  </si>
  <si>
    <t>Bankers to an Issue</t>
  </si>
  <si>
    <t>Underwriters</t>
  </si>
  <si>
    <t>Debenture Trustees</t>
  </si>
  <si>
    <t>Credit Rating Agencies</t>
  </si>
  <si>
    <t>KYC Registration Agencies (KRA)</t>
  </si>
  <si>
    <t>Registrars to an Issue &amp; Share Transfer Agents</t>
  </si>
  <si>
    <t>Venture Capital Funds</t>
  </si>
  <si>
    <t>Foreign Venture Capital Investors</t>
  </si>
  <si>
    <t>Alternative Investment Funds</t>
  </si>
  <si>
    <t>Portfolio Managers</t>
  </si>
  <si>
    <t>Mutual Funds</t>
  </si>
  <si>
    <t>Investment Advisors</t>
  </si>
  <si>
    <t>Research Analysts</t>
  </si>
  <si>
    <t>Infrastructure Investment Trusts (InVIT)</t>
  </si>
  <si>
    <t>Collective Investment Schemes</t>
  </si>
  <si>
    <t>Approved Intermediaries (Stock Lending Schemes)</t>
  </si>
  <si>
    <t>Notes:</t>
  </si>
  <si>
    <t>$ indicates as on August 31,2019</t>
  </si>
  <si>
    <t>Source: SEBI, NSDL.</t>
  </si>
  <si>
    <t>Sl.No.</t>
  </si>
  <si>
    <t>Name of the Issuer/Company</t>
  </si>
  <si>
    <t>Date of Opening</t>
  </si>
  <si>
    <t>Type of Issue</t>
  </si>
  <si>
    <t>Type of Instrument</t>
  </si>
  <si>
    <t>No. of Shares Issued</t>
  </si>
  <si>
    <t>Face Value (`)</t>
  </si>
  <si>
    <t>Premium Value (`)</t>
  </si>
  <si>
    <t>Issue Price (`)</t>
  </si>
  <si>
    <t>Size of Issue  (` Crore)</t>
  </si>
  <si>
    <t>5Paisa Capital Limited</t>
  </si>
  <si>
    <t>Rights</t>
  </si>
  <si>
    <t>Equity</t>
  </si>
  <si>
    <t xml:space="preserve">Spandana Sphoorty Financial Limited </t>
  </si>
  <si>
    <t>IPO</t>
  </si>
  <si>
    <t>Sterling &amp; Wilson Solar Limited</t>
  </si>
  <si>
    <t>Alphalogic Techsys Limited</t>
  </si>
  <si>
    <t>SME Start-up</t>
  </si>
  <si>
    <t>Transpact Enterprises Limited</t>
  </si>
  <si>
    <t>Note: All the issues are compiled from the Prospectus of Issuer Companies filed with SEBI.</t>
  </si>
  <si>
    <t>Source: SEBI.</t>
  </si>
  <si>
    <t>Table 3: Open Offers under SEBI Takeover Code closed during Aug-19</t>
  </si>
  <si>
    <t>Sl.No</t>
  </si>
  <si>
    <t>Target Company</t>
  </si>
  <si>
    <t>Acquirer</t>
  </si>
  <si>
    <t>Offer Opening Date</t>
  </si>
  <si>
    <t>Offer Closing Date</t>
  </si>
  <si>
    <t>Offer Size</t>
  </si>
  <si>
    <t>Offer
 Price 
(`) per share</t>
  </si>
  <si>
    <t>Offer Size (` Crore)</t>
  </si>
  <si>
    <t>No. of 
Shares</t>
  </si>
  <si>
    <t>RELIANCE NIPPON LIFE ASSET MANAGEMENT LIMITED</t>
  </si>
  <si>
    <t>NIPPON LIFE INSURANCE COMPANY</t>
  </si>
  <si>
    <t>ESSEL PROPACK LIMITED</t>
  </si>
  <si>
    <t>EPSILON BIDCO PTE. LTD.</t>
  </si>
  <si>
    <t>GUJCHEM DISTILLERS INDIA LIMITED</t>
  </si>
  <si>
    <t>SAGAR SAMIR SHAH &amp; RAJASVEE SAGAR SHAH</t>
  </si>
  <si>
    <t>LEENA CONSULTANCY LIMITED</t>
  </si>
  <si>
    <t>MR. KIRTIKUMAR RAMANLAL SHAH</t>
  </si>
  <si>
    <t>SALEM ERODE INVESTMENTS LIMITED</t>
  </si>
  <si>
    <t>ICL FINCORP LIMITED</t>
  </si>
  <si>
    <t>Year / Month</t>
  </si>
  <si>
    <t>Open Offers</t>
  </si>
  <si>
    <t>Objectives</t>
  </si>
  <si>
    <t>Total</t>
  </si>
  <si>
    <t>Change in Control 
of Management</t>
  </si>
  <si>
    <t>Consolidation of
 Holdings</t>
  </si>
  <si>
    <t>Substantial 
Acquisition</t>
  </si>
  <si>
    <t>No. of Offers</t>
  </si>
  <si>
    <t>Amount (` crore)</t>
  </si>
  <si>
    <t>Apr-19</t>
  </si>
  <si>
    <t>May-19</t>
  </si>
  <si>
    <t>Jun-19</t>
  </si>
  <si>
    <t>Jul-19</t>
  </si>
  <si>
    <t>Aug-19</t>
  </si>
  <si>
    <t>Category-Wise</t>
  </si>
  <si>
    <t>Issue-Type</t>
  </si>
  <si>
    <t>Instrument-Wise</t>
  </si>
  <si>
    <t>Public</t>
  </si>
  <si>
    <t>Listed</t>
  </si>
  <si>
    <t>IPOs</t>
  </si>
  <si>
    <t>Debt</t>
  </si>
  <si>
    <t>At Par</t>
  </si>
  <si>
    <t>At Premium</t>
  </si>
  <si>
    <t>No. of issues</t>
  </si>
  <si>
    <t>Year/ Month</t>
  </si>
  <si>
    <t>No. of issue</t>
  </si>
  <si>
    <t>Amount  (`crore)</t>
  </si>
  <si>
    <t>Source: SEBI</t>
  </si>
  <si>
    <t>Industry</t>
  </si>
  <si>
    <t>Amount (`crore)</t>
  </si>
  <si>
    <t>Sector-wise</t>
  </si>
  <si>
    <t>Region-wise</t>
  </si>
  <si>
    <t>Private</t>
  </si>
  <si>
    <t>Northern</t>
  </si>
  <si>
    <t>Eastern</t>
  </si>
  <si>
    <t>Western</t>
  </si>
  <si>
    <t>Southern</t>
  </si>
  <si>
    <t>Central</t>
  </si>
  <si>
    <t>No. of Issue</t>
  </si>
  <si>
    <t>Amount (`Crores)</t>
  </si>
  <si>
    <t>Amount (` Crores)</t>
  </si>
  <si>
    <t>&lt; 5 crore</t>
  </si>
  <si>
    <t>≥ 5crore - &lt; 10crore</t>
  </si>
  <si>
    <t xml:space="preserve">  ≥ 10 crore - &lt; 50 crore</t>
  </si>
  <si>
    <t xml:space="preserve">  ≥ 50 crore - &lt; 100 crore</t>
  </si>
  <si>
    <t>Only BSE</t>
  </si>
  <si>
    <t>Only NSE</t>
  </si>
  <si>
    <t>Only MSEI</t>
  </si>
  <si>
    <t>Both NSE and BSE</t>
  </si>
  <si>
    <t>Notes: 1. The above data includes both "no. of issues" and "Amount" raised on conversion of convertible securities issued on QIP basis. 
2. 2017-18, Includes one issue of Institutional Placement Programme (Issue Size of Rs. 873.92 crore).</t>
  </si>
  <si>
    <t>Source: BSE, NSE and MSEI.</t>
  </si>
  <si>
    <t>Year/Month</t>
  </si>
  <si>
    <t>No. of  issues</t>
  </si>
  <si>
    <t>Amount ` Crores)</t>
  </si>
  <si>
    <t>TOTAL</t>
  </si>
  <si>
    <t>No. of Issues</t>
  </si>
  <si>
    <t>$ indicates as on August 31, 2019</t>
  </si>
  <si>
    <t>Source: BSE and NSE</t>
  </si>
  <si>
    <t>BSE</t>
  </si>
  <si>
    <t>NSE</t>
  </si>
  <si>
    <t>MSEI</t>
  </si>
  <si>
    <t>No. of Trades</t>
  </si>
  <si>
    <t>Traded Value (` crore)</t>
  </si>
  <si>
    <t>Table 14: Ratings Assigned for Long-term Corporate Debt Securities (Maturity ≥ 1 year)</t>
  </si>
  <si>
    <t>Grade</t>
  </si>
  <si>
    <t>Investment Grade</t>
  </si>
  <si>
    <t>Non-Investment Grade</t>
  </si>
  <si>
    <t>Highest Safety (AAA)</t>
  </si>
  <si>
    <t>High Safety (AA)</t>
  </si>
  <si>
    <t>Adequate Safety (A)</t>
  </si>
  <si>
    <t>Moderate Safety (BBB)</t>
  </si>
  <si>
    <t>Period</t>
  </si>
  <si>
    <t>Amount  (` crore)</t>
  </si>
  <si>
    <t>Source: Credit Rating Agencies.</t>
  </si>
  <si>
    <t>Table 15: Review of Accepted Ratings of Corporate Debt Securities (Maturity ≥ 1 year)</t>
  </si>
  <si>
    <t>Upgraded</t>
  </si>
  <si>
    <t>Downgraded</t>
  </si>
  <si>
    <t>Reaffirmed</t>
  </si>
  <si>
    <t>Rating Watch</t>
  </si>
  <si>
    <t>Withdrawn/ Suspended</t>
  </si>
  <si>
    <t>Stock Exchanges</t>
  </si>
  <si>
    <t xml:space="preserve">Table 17: Trends in Cash Segment of BSE </t>
  </si>
  <si>
    <t xml:space="preserve">No. of Companies Listed </t>
  </si>
  <si>
    <t xml:space="preserve">No. of companies traded </t>
  </si>
  <si>
    <t>No. of Trading Days</t>
  </si>
  <si>
    <t>No. of Trades (Lakh)</t>
  </si>
  <si>
    <t>Traded Quantity (Lakh)</t>
  </si>
  <si>
    <t>Turnover (` crore)</t>
  </si>
  <si>
    <t>Average Daily Turnover (` crore)</t>
  </si>
  <si>
    <t>Average Trade Size (`)</t>
  </si>
  <si>
    <t>Demat Securities Traded (Lakh)</t>
  </si>
  <si>
    <t>Demat Turnover (` crore)</t>
  </si>
  <si>
    <t xml:space="preserve">Market  Capitalisation (` crore) </t>
  </si>
  <si>
    <t xml:space="preserve">S&amp;P BSE Sensex </t>
  </si>
  <si>
    <t>High</t>
  </si>
  <si>
    <t>Low</t>
  </si>
  <si>
    <t>Close</t>
  </si>
  <si>
    <t>Source: BSE .</t>
  </si>
  <si>
    <t xml:space="preserve">Table 18: Trends in Cash Segment of NSE </t>
  </si>
  <si>
    <t xml:space="preserve">Nifty 50 Index </t>
  </si>
  <si>
    <t>Turnover Data compiled for all markets except auction market</t>
  </si>
  <si>
    <t>Source: NSE</t>
  </si>
  <si>
    <t>No. of Companies Traded</t>
  </si>
  <si>
    <t>Turnover (₹ crore)</t>
  </si>
  <si>
    <t>Average Daily Turnover (₹ crore)</t>
  </si>
  <si>
    <t>Demat Turnover (₹ crore)</t>
  </si>
  <si>
    <t xml:space="preserve">Market  Capitalisation (₹ crore) </t>
  </si>
  <si>
    <t xml:space="preserve">SX 50 Index </t>
  </si>
  <si>
    <t>Source: MSEI</t>
  </si>
  <si>
    <t>(Percentage share in Turnover)</t>
  </si>
  <si>
    <t>S.No</t>
  </si>
  <si>
    <t>City</t>
  </si>
  <si>
    <t>Ahmedabad</t>
  </si>
  <si>
    <t>Bengaluru</t>
  </si>
  <si>
    <t>Vadodra</t>
  </si>
  <si>
    <t>Bhubneshwar</t>
  </si>
  <si>
    <t>Chennai</t>
  </si>
  <si>
    <t>Ernakulum</t>
  </si>
  <si>
    <t>Coimbatore</t>
  </si>
  <si>
    <t>New Delhi</t>
  </si>
  <si>
    <t>Guwahati</t>
  </si>
  <si>
    <t>Hyderabad</t>
  </si>
  <si>
    <t>Indore</t>
  </si>
  <si>
    <t>Jaipur</t>
  </si>
  <si>
    <t>Kanpur</t>
  </si>
  <si>
    <t>Kolkata</t>
  </si>
  <si>
    <t>Ludhiana</t>
  </si>
  <si>
    <t>Mangalore</t>
  </si>
  <si>
    <t>Mumbai</t>
  </si>
  <si>
    <t>Patna</t>
  </si>
  <si>
    <t>Pune</t>
  </si>
  <si>
    <t>Rajkot</t>
  </si>
  <si>
    <t>Others</t>
  </si>
  <si>
    <t xml:space="preserve">Notes: </t>
  </si>
  <si>
    <t>1. The city-wise distribution of turnover is based on the cities uploaded in the UCC database of the Exchange for clientele trades and members registered office city for proprietary trades.</t>
  </si>
  <si>
    <t>Percentage Share in Turnover</t>
  </si>
  <si>
    <t>Proprietary</t>
  </si>
  <si>
    <t>FPIs</t>
  </si>
  <si>
    <t>Banks</t>
  </si>
  <si>
    <t xml:space="preserve">Source: BSE. </t>
  </si>
  <si>
    <t>Year /Month</t>
  </si>
  <si>
    <t xml:space="preserve">Source: NSE. </t>
  </si>
  <si>
    <t xml:space="preserve">Source: MSEI. </t>
  </si>
  <si>
    <t>Table 24: Component Stocks: S&amp;P BSE Sensex during Aug-19</t>
  </si>
  <si>
    <t>Name of Security</t>
  </si>
  <si>
    <t>Issued
Capital 
(` crore)</t>
  </si>
  <si>
    <t>Free Float
Market
Capitalisation
(` crore)</t>
  </si>
  <si>
    <t>Beta</t>
  </si>
  <si>
    <t>R 2</t>
  </si>
  <si>
    <t>HDFC BANK</t>
  </si>
  <si>
    <t>RELIANCE</t>
  </si>
  <si>
    <t>HDFC</t>
  </si>
  <si>
    <t>INFOSYS LTD</t>
  </si>
  <si>
    <t>ICICI BANK</t>
  </si>
  <si>
    <t>TCS LTD.</t>
  </si>
  <si>
    <t>ITC LTD.</t>
  </si>
  <si>
    <t>KOTAK MAH.BK</t>
  </si>
  <si>
    <t>LARSEN &amp; TOU</t>
  </si>
  <si>
    <t>HIND UNI LT</t>
  </si>
  <si>
    <t>AXIS BANK</t>
  </si>
  <si>
    <t>STATE BANK</t>
  </si>
  <si>
    <t>MARUTISUZUK</t>
  </si>
  <si>
    <t>BAJFINANCE</t>
  </si>
  <si>
    <t>ASIAN PAINTS</t>
  </si>
  <si>
    <t>INDUSIND BNK</t>
  </si>
  <si>
    <t>HCL TECHNO</t>
  </si>
  <si>
    <t>BHARTI ARTL</t>
  </si>
  <si>
    <t>MAH &amp; MAH</t>
  </si>
  <si>
    <t>SUN PHARMA.</t>
  </si>
  <si>
    <t>POWER GRID</t>
  </si>
  <si>
    <t>NTPC LTD</t>
  </si>
  <si>
    <t>TECH MAH</t>
  </si>
  <si>
    <t>BAJAJ AUTO</t>
  </si>
  <si>
    <t>ONGC CORPN</t>
  </si>
  <si>
    <t>HEROMOTOCO</t>
  </si>
  <si>
    <t>TATA STEEL</t>
  </si>
  <si>
    <t>VEDL</t>
  </si>
  <si>
    <t>TATA MOTORS</t>
  </si>
  <si>
    <t>YES BANK</t>
  </si>
  <si>
    <t>TATAMTRTDVR</t>
  </si>
  <si>
    <t>Notes: 1. Beta &amp; R2 are calculated for the trailing 12 months. Beta measures the  degree to which any portfolio of stocks is affected as compared to the effect on the market as a whole.</t>
  </si>
  <si>
    <t>2. The coefficient of determination (R2) measures the strength of relationship between two variables the return on  a security versus that of the market.</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</si>
  <si>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</si>
  <si>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</si>
  <si>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t>5. The above is calculated for a month for the portfolio size of ` 5 lakh.  It is calculated for the current month.</t>
  </si>
  <si>
    <t>Source: BSE.</t>
  </si>
  <si>
    <t>Table 25: Component Stocks: Nifty 50 Index during Aug-19</t>
  </si>
  <si>
    <t>Sl. No</t>
  </si>
  <si>
    <t>Issued
Capital 
(`Crore)</t>
  </si>
  <si>
    <t>HDFC Bank Ltd.</t>
  </si>
  <si>
    <t>Reliance Industries Ltd.</t>
  </si>
  <si>
    <t>Housing Development Finance Corporation Ltd.</t>
  </si>
  <si>
    <t>Infosys Ltd.</t>
  </si>
  <si>
    <t>ICICI Bank Ltd.</t>
  </si>
  <si>
    <t>Tata Consultancy Services Ltd.</t>
  </si>
  <si>
    <t>ITC Ltd.</t>
  </si>
  <si>
    <t>Kotak Mahindra Bank Ltd.</t>
  </si>
  <si>
    <t>Larsen &amp; Toubro Ltd.</t>
  </si>
  <si>
    <t>Axis Bank Ltd.</t>
  </si>
  <si>
    <t>Hindustan Unilever Ltd.</t>
  </si>
  <si>
    <t>State Bank of India</t>
  </si>
  <si>
    <t>Maruti Suzuki India Ltd.</t>
  </si>
  <si>
    <t>Bajaj Finance Ltd.</t>
  </si>
  <si>
    <t>IndusInd Bank Ltd.</t>
  </si>
  <si>
    <t>Asian Paints Ltd.</t>
  </si>
  <si>
    <t>Bharti Airtel Ltd.</t>
  </si>
  <si>
    <t>HCL Technologies Ltd.</t>
  </si>
  <si>
    <t>NTPC Ltd.</t>
  </si>
  <si>
    <t>Sun Pharmaceutical Industries Ltd.</t>
  </si>
  <si>
    <t>Mahindra &amp; Mahindra Ltd.</t>
  </si>
  <si>
    <t>Power Grid Corporation of India Ltd.</t>
  </si>
  <si>
    <t>Titan Company Ltd.</t>
  </si>
  <si>
    <t>Tech Mahindra Ltd.</t>
  </si>
  <si>
    <t>Bajaj Finserv Ltd.</t>
  </si>
  <si>
    <t>UltraTech Cement Ltd.</t>
  </si>
  <si>
    <t>Wipro Ltd.</t>
  </si>
  <si>
    <t>Oil &amp; Natural Gas Corporation Ltd.</t>
  </si>
  <si>
    <t>Bajaj Auto Ltd.</t>
  </si>
  <si>
    <t>Hero MotoCorp Ltd.</t>
  </si>
  <si>
    <t>Coal India Ltd.</t>
  </si>
  <si>
    <t>Britannia Industries Ltd.</t>
  </si>
  <si>
    <t>Dr. Reddy's Laboratories Ltd.</t>
  </si>
  <si>
    <t>UPL Ltd.</t>
  </si>
  <si>
    <t>Indian Oil Corporation Ltd.</t>
  </si>
  <si>
    <t>Adani Ports and Special Economic Zone Ltd.</t>
  </si>
  <si>
    <t>Bharat Petroleum Corporation Ltd.</t>
  </si>
  <si>
    <t>Grasim Industries Ltd.</t>
  </si>
  <si>
    <t>Hindalco Industries Ltd.</t>
  </si>
  <si>
    <t>Tata Steel Ltd.</t>
  </si>
  <si>
    <t>Vedanta Ltd.</t>
  </si>
  <si>
    <t>GAIL (India) Ltd.</t>
  </si>
  <si>
    <t>Cipla Ltd.</t>
  </si>
  <si>
    <t>Eicher Motors Ltd.</t>
  </si>
  <si>
    <t>Zee Entertainment Enterprises Ltd.</t>
  </si>
  <si>
    <t>JSW Steel Ltd.</t>
  </si>
  <si>
    <t>Bharti Infratel Ltd.</t>
  </si>
  <si>
    <t>Tata Motors Ltd.</t>
  </si>
  <si>
    <t>Indiabulls Housing Finance Ltd.</t>
  </si>
  <si>
    <t>Yes Bank Ltd.</t>
  </si>
  <si>
    <t>Notes: 1. Beta &amp; R2 are calculated for the the trailing 12 months. Beta measures the  degree to which any portfolio of stocks is affected as compared to the effect on the market as a whole.</t>
  </si>
  <si>
    <t>3. Volatility is the standard deviation of the daily returns for the the trailing 12 months.</t>
  </si>
  <si>
    <t>5. Impact Cost for Nifty 50 is for a portfolio of Rs. 50 Lakhs  and is weightage average impact cost.</t>
  </si>
  <si>
    <t>Source: NSE.</t>
  </si>
  <si>
    <t>Table 26: Component Stocks: SX40 Index</t>
  </si>
  <si>
    <t>S.No.</t>
  </si>
  <si>
    <t>Issued Capital     (₹ crore)</t>
  </si>
  <si>
    <t>Free Float Market Capitalisation (₹ crore)</t>
  </si>
  <si>
    <t>R2</t>
  </si>
  <si>
    <t>HDFCBANK</t>
  </si>
  <si>
    <t>Na</t>
  </si>
  <si>
    <t>INFY</t>
  </si>
  <si>
    <t>ICICIBANK</t>
  </si>
  <si>
    <t>TCS</t>
  </si>
  <si>
    <t>ITC</t>
  </si>
  <si>
    <t>KOTAKBANK</t>
  </si>
  <si>
    <t>LT</t>
  </si>
  <si>
    <t>AXISBANK</t>
  </si>
  <si>
    <t>HINDUNILVR</t>
  </si>
  <si>
    <t>SBIN</t>
  </si>
  <si>
    <t>INDUSINDBK</t>
  </si>
  <si>
    <t>MARUTI</t>
  </si>
  <si>
    <t>ASIANPAINT</t>
  </si>
  <si>
    <t>BHARTIARTL</t>
  </si>
  <si>
    <t>HCLTECH</t>
  </si>
  <si>
    <t>NTPC</t>
  </si>
  <si>
    <t>M&amp;M</t>
  </si>
  <si>
    <t>SUNPHARMA</t>
  </si>
  <si>
    <t>POWERGRID</t>
  </si>
  <si>
    <t>TITAN</t>
  </si>
  <si>
    <t>TECHM</t>
  </si>
  <si>
    <t>WIPRO</t>
  </si>
  <si>
    <t>ONGC</t>
  </si>
  <si>
    <t>BAJAJ-AUTO</t>
  </si>
  <si>
    <t>COALINDIA</t>
  </si>
  <si>
    <t>DRREDDY</t>
  </si>
  <si>
    <t>IOC</t>
  </si>
  <si>
    <t>ADANIPORTS</t>
  </si>
  <si>
    <t>BPCL</t>
  </si>
  <si>
    <t>GRASIM</t>
  </si>
  <si>
    <t>HINDALCO</t>
  </si>
  <si>
    <t>TATASTEEL</t>
  </si>
  <si>
    <t>EICHERMOT</t>
  </si>
  <si>
    <t>TATAMOTORS</t>
  </si>
  <si>
    <t>YESBANK</t>
  </si>
  <si>
    <t>1. Market Cap, Beta &amp; R2 as on the last day of the month</t>
  </si>
  <si>
    <t>2. Beta &amp; R2 are calculated for the trailing 12 months</t>
  </si>
  <si>
    <t>3. Volatility for the current month</t>
  </si>
  <si>
    <t xml:space="preserve">4. *Since there is no trading in the SX40 constituents, the Impact Cost for the given stocks is NIL. </t>
  </si>
  <si>
    <t>Source: MSEI.</t>
  </si>
  <si>
    <t>Table 27: Advances/Declines in Cash Segment of BSE, NSE and MSEI</t>
  </si>
  <si>
    <t>Advances</t>
  </si>
  <si>
    <t>Declines</t>
  </si>
  <si>
    <t>Advance/Decline Ratio</t>
  </si>
  <si>
    <t>Table 28: Trading Frequency in Cash Segment of BSE, NSE and MSEI</t>
  </si>
  <si>
    <t>Month</t>
  </si>
  <si>
    <t>No. of Companies Listed</t>
  </si>
  <si>
    <t>BSE Sensex</t>
  </si>
  <si>
    <t>BSE 100</t>
  </si>
  <si>
    <t>BSE 500</t>
  </si>
  <si>
    <t>Nifty 50</t>
  </si>
  <si>
    <t>Nifty Next 50</t>
  </si>
  <si>
    <t>Nifty 500</t>
  </si>
  <si>
    <t>SX40</t>
  </si>
  <si>
    <t xml:space="preserve">Note: Volatility is calculated as the standard deviation of the natural log of daily returns in indices for the respective period. </t>
  </si>
  <si>
    <t>Source: BSE, MSEI and NSE.</t>
  </si>
  <si>
    <t>Top</t>
  </si>
  <si>
    <t>5</t>
  </si>
  <si>
    <t>10</t>
  </si>
  <si>
    <t>25</t>
  </si>
  <si>
    <t>50</t>
  </si>
  <si>
    <t>100</t>
  </si>
  <si>
    <t>Securities</t>
  </si>
  <si>
    <t>Members</t>
  </si>
  <si>
    <t>Notes: 1. Data for Top N scrips has been compiled for all markets except Auction market &amp; Retail Debt Market and includes series EQ, BE,BT, BL and IL.</t>
  </si>
  <si>
    <t>Year /  Month</t>
  </si>
  <si>
    <t>No. of Trades(Lakh)</t>
  </si>
  <si>
    <t>Traded Quantity   (Lakh)</t>
  </si>
  <si>
    <t>Delivered Quantity   (Lakh)</t>
  </si>
  <si>
    <t>Delivered Value   (` crore)</t>
  </si>
  <si>
    <t>Delivered Quantity in Demat Mode (Lakh)</t>
  </si>
  <si>
    <t>Delivered Value in Demat Mode     (` crore)</t>
  </si>
  <si>
    <t>Short Delivery (Auctioned quantity) (Lakh)</t>
  </si>
  <si>
    <t>Funds Pay-in (` crore)</t>
  </si>
  <si>
    <t>Securities Pay-in (` crore)</t>
  </si>
  <si>
    <t>Settlement Guarantee Fund (`crore)</t>
  </si>
  <si>
    <t>Delivered Value      (` crore)</t>
  </si>
  <si>
    <t>Settlement Statistics for settlement type N, excluding CM Series IL &amp; BL</t>
  </si>
  <si>
    <t>Month Sorting</t>
  </si>
  <si>
    <t>Delivered Value      (₹ crore)</t>
  </si>
  <si>
    <t>Delivered Value in Demat Mode     (₹ crore)</t>
  </si>
  <si>
    <t>Funds Pay-in (₹ crore)</t>
  </si>
  <si>
    <t>Securities Pay-in (₹ crore)</t>
  </si>
  <si>
    <t>Settlement Guarantee Fund(₹ crore)</t>
  </si>
  <si>
    <t>Year/     Month</t>
  </si>
  <si>
    <t>Index Futures</t>
  </si>
  <si>
    <t>Stock Futures</t>
  </si>
  <si>
    <t>Index Options</t>
  </si>
  <si>
    <t>Stock Options</t>
  </si>
  <si>
    <t>Open Interest at the end of Month</t>
  </si>
  <si>
    <t>Call</t>
  </si>
  <si>
    <t>Put</t>
  </si>
  <si>
    <t>No. of
Contracts</t>
  </si>
  <si>
    <t>Turnover
(` crore)</t>
  </si>
  <si>
    <t>No. of
contracts</t>
  </si>
  <si>
    <t>Note: 1. Notional Turnover = (Strike Price + Premium) * Quantity.</t>
  </si>
  <si>
    <t xml:space="preserve">Table 35: Trends in Equity Derivatives Segment at NSE (Turnover in Notional Value) </t>
  </si>
  <si>
    <t>Index/Stock
Futures</t>
  </si>
  <si>
    <t>Index/Stock
Options</t>
  </si>
  <si>
    <t>Settlement
Gurantee
Fund</t>
  </si>
  <si>
    <t>MTM
Settlement</t>
  </si>
  <si>
    <t>Final
Settlement</t>
  </si>
  <si>
    <t>Premium
Settlement</t>
  </si>
  <si>
    <t>Exercise
Settlement</t>
  </si>
  <si>
    <t>Percentage Share in Open Interest</t>
  </si>
  <si>
    <t>Pro</t>
  </si>
  <si>
    <t>FPI</t>
  </si>
  <si>
    <t>Turnover (in Percentage)</t>
  </si>
  <si>
    <t>BSE 30 SENSEX</t>
  </si>
  <si>
    <t>BSE SENSEX 50</t>
  </si>
  <si>
    <t>BSE BANKEX</t>
  </si>
  <si>
    <t>BSE OIL &amp; GAS INDEX</t>
  </si>
  <si>
    <t>BSE TECK INDEX</t>
  </si>
  <si>
    <t>BSE100</t>
  </si>
  <si>
    <t>HANG SENG Index Futures</t>
  </si>
  <si>
    <t>MICEX Index Futures</t>
  </si>
  <si>
    <t>FTSE/JSE Top 40 Futures</t>
  </si>
  <si>
    <t>IBOVESPA Futures</t>
  </si>
  <si>
    <t>NIFTY</t>
  </si>
  <si>
    <t>NIFTYIT</t>
  </si>
  <si>
    <t>BANKNIFTY</t>
  </si>
  <si>
    <t>NIFTYMID50</t>
  </si>
  <si>
    <t>NIFTYPSE</t>
  </si>
  <si>
    <t>NIFTYINFRA</t>
  </si>
  <si>
    <t>FTSE100</t>
  </si>
  <si>
    <t>S&amp;P500</t>
  </si>
  <si>
    <t>DJIA</t>
  </si>
  <si>
    <t>India VIX</t>
  </si>
  <si>
    <t>NIFTYCPSE</t>
  </si>
  <si>
    <t>Currency Futures</t>
  </si>
  <si>
    <t>Currency  Options</t>
  </si>
  <si>
    <t>Open Interest at the end of  the Month</t>
  </si>
  <si>
    <t>No. of Contracts</t>
  </si>
  <si>
    <t xml:space="preserve">No. of Contracts </t>
  </si>
  <si>
    <t>Value 
(` crore)</t>
  </si>
  <si>
    <t>Source: BSE</t>
  </si>
  <si>
    <t>No. of Trading  Days</t>
  </si>
  <si>
    <t>Currency Options</t>
  </si>
  <si>
    <t>Open Interest at the
end of Month</t>
  </si>
  <si>
    <t>Value
(` crore)</t>
  </si>
  <si>
    <t>Notes: 1. Trading Value :- For Futures, Value of contract = Traded Qty*Traded Price. 2. For Options, Value of contract = Traded Qty*(Strike Price+Traded Premium)</t>
  </si>
  <si>
    <t>Table 44: Settlement Statistics of Currency Derivatives Segment (` crore)</t>
  </si>
  <si>
    <t>Currency
Futures</t>
  </si>
  <si>
    <t>Open Interest as on last day of the month (in lots)</t>
  </si>
  <si>
    <t>USDINR</t>
  </si>
  <si>
    <t>EURINR</t>
  </si>
  <si>
    <t>GBPINR</t>
  </si>
  <si>
    <t>JPYINR</t>
  </si>
  <si>
    <t>EURUSD</t>
  </si>
  <si>
    <t>GBPUSD</t>
  </si>
  <si>
    <t>USDJPY</t>
  </si>
  <si>
    <t>2018-2019</t>
  </si>
  <si>
    <t>1. USDINR includes Futures and options both other currencys have only futures till February 26, 2018.</t>
  </si>
  <si>
    <t>2. All Products include both Futures &amp; options from February 27, 2018 onwards.</t>
  </si>
  <si>
    <t>3. EURUSD, GBPUSD, USDJPY wer launched in Feb 2018</t>
  </si>
  <si>
    <t>Turnover ( ` crore)</t>
  </si>
  <si>
    <t>Open Interest as on last day of the month ( in lots)</t>
  </si>
  <si>
    <t>1. Cross Currency was introduced wef Feb 27, 2018</t>
  </si>
  <si>
    <t>2. Options contracts on EURINR,GBPINR,JPYINR were introduced wef Feb 27, 2018</t>
  </si>
  <si>
    <t>Table 47:  Instrument-wise Turnover in Currency Derivative Segment of MSEI</t>
  </si>
  <si>
    <t>Open Interest as on last day of the month
(in lots)</t>
  </si>
  <si>
    <t>Data includes Notional Value for Options</t>
  </si>
  <si>
    <t>Excludes data of Interest Rate Futures</t>
  </si>
  <si>
    <t>Table 48: Maturity-wise Turnover in Currency Derivative Segment of BSE (` crore)</t>
  </si>
  <si>
    <t>1 Month</t>
  </si>
  <si>
    <t>2 Month</t>
  </si>
  <si>
    <t>3 Month</t>
  </si>
  <si>
    <t>&gt; 3 Months</t>
  </si>
  <si>
    <t>Table 49: Maturity-wise Turnover in Currency Derivative Segment of NSE  (` crore)</t>
  </si>
  <si>
    <t>Currency Future</t>
  </si>
  <si>
    <t xml:space="preserve">2 Month   </t>
  </si>
  <si>
    <t>Table 50: Maturity-wise Turnover in Currency Derivative Segment of MSEI (` crore)</t>
  </si>
  <si>
    <t>Interest Rate Futures</t>
  </si>
  <si>
    <t>Open Interest at
the end of</t>
  </si>
  <si>
    <t>Traded Value 
(` crore)</t>
  </si>
  <si>
    <t>Physical Delivery Settlement</t>
  </si>
  <si>
    <t>Gross Purchase (` crore)</t>
  </si>
  <si>
    <t>Gross Sales (` crores)</t>
  </si>
  <si>
    <t>Net Investment (` crores)</t>
  </si>
  <si>
    <t>Net Investment (US' $ mn.)</t>
  </si>
  <si>
    <t>Cumulative Net Investment (US $ mn.)</t>
  </si>
  <si>
    <t>2019-2020$</t>
  </si>
  <si>
    <t>Source: NSDL, CDSL</t>
  </si>
  <si>
    <t>Table 54: Notional Value of Offshore Derivative Instruments (ODIs) compared to Assets Under Custody (AUC) of FPIs/Deemed FPIs (` crore)</t>
  </si>
  <si>
    <t xml:space="preserve">Notional value of ODIs on Equity, Debt &amp; Derivatives </t>
  </si>
  <si>
    <t xml:space="preserve">Notional value of ODIs on Equity &amp; Debt  excluding Derivatives </t>
  </si>
  <si>
    <t>Assets Under Custody of FPIs/Deemed FPIs</t>
  </si>
  <si>
    <t>Notional value of ODIs on Equity, Debt &amp; Derivatives as % of  Assets Under Custody of FPIs/Deemed FPIs</t>
  </si>
  <si>
    <t>Notional value of ODIs on Equity &amp; Debt  excluding Derivatives as % of  Assets Under Custody of FPIs/Deemed FPIs</t>
  </si>
  <si>
    <t>Notes: 1. Figures are compiled based on reports submitted by FPIs/deemed FPIs issuing ODIs. 2. Column 4 Figures are compiled on the basis of reports submitted by custodians &amp; does not includes positions taken by FPIs/deemed FPIs in derivatives. 3. The total value of ODIs excludes the unhedged positions &amp; portfolio hedging positions taken by the FPIs/deemed FPIs issuing ODIs.</t>
  </si>
  <si>
    <t>Type of Client</t>
  </si>
  <si>
    <t xml:space="preserve">FPIs </t>
  </si>
  <si>
    <t>Foreign
Depositories</t>
  </si>
  <si>
    <t>FDI
Investments</t>
  </si>
  <si>
    <t>Foreign
Venture
Capital
Investments</t>
  </si>
  <si>
    <t>OCBs</t>
  </si>
  <si>
    <t>NRIs</t>
  </si>
  <si>
    <t>Mutual
Funds</t>
  </si>
  <si>
    <t>Corporates</t>
  </si>
  <si>
    <t>Insurance
Companies</t>
  </si>
  <si>
    <t>Local
Pension
Funds</t>
  </si>
  <si>
    <t>Financial
Institutions</t>
  </si>
  <si>
    <t>No.</t>
  </si>
  <si>
    <t>APR-19</t>
  </si>
  <si>
    <t>MAY-19</t>
  </si>
  <si>
    <t>JUN-19</t>
  </si>
  <si>
    <t>JUL-19</t>
  </si>
  <si>
    <t>AUG-19</t>
  </si>
  <si>
    <t xml:space="preserve">Notes: 1. With the commencement of FPI Regime from June 1, 2014, the erstwhile FIIs, Sub Accounts and QFIs are merged into a new investor class termed as .Foreign Portfolio Investors (FPIs).. </t>
  </si>
  <si>
    <t>2. "Others" include Portfolio manager, partnership firm, trusts, depository receipts, AIFs, FCCB, HUFs, Brokers etc.</t>
  </si>
  <si>
    <t>Source: Custodians.</t>
  </si>
  <si>
    <t>Table 56: Trends in Resource Mobilization by Mutual Funds (` crore)</t>
  </si>
  <si>
    <t>Gross Mobilisation</t>
  </si>
  <si>
    <t>Redemption</t>
  </si>
  <si>
    <t>Net Inflow/ Outflow</t>
  </si>
  <si>
    <t>Assets at the
End of
Period</t>
  </si>
  <si>
    <t>Pvt. Sector</t>
  </si>
  <si>
    <t>Public Sector</t>
  </si>
  <si>
    <t>Open</t>
  </si>
  <si>
    <t>Year/  Month</t>
  </si>
  <si>
    <t>Gross Purchases</t>
  </si>
  <si>
    <t>Gross Sales</t>
  </si>
  <si>
    <t>Net Purchases /Sales</t>
  </si>
  <si>
    <t>Net purchases /Sale</t>
  </si>
  <si>
    <t>Particulars</t>
  </si>
  <si>
    <t>Discretionary</t>
  </si>
  <si>
    <t>Non-Discretionary</t>
  </si>
  <si>
    <t>Advisory</t>
  </si>
  <si>
    <t>No. of Clients</t>
  </si>
  <si>
    <t>AUM (` crore)</t>
  </si>
  <si>
    <t>Listed Equity</t>
  </si>
  <si>
    <t>Unlisted Equity</t>
  </si>
  <si>
    <t>Plain Debt</t>
  </si>
  <si>
    <t>Structured Debt</t>
  </si>
  <si>
    <t>Equity Derivatives</t>
  </si>
  <si>
    <t>Notes:1. *Value of Assets for which Advisory Services are being given.2.�#Of the above AUM�Rs. 1035966.99 Crore�is contributed by funds from EPFO/PFs.3. The above data is based on the monthly reports received from portfolio managers.</t>
  </si>
  <si>
    <t>Parameter</t>
  </si>
  <si>
    <t>Unit</t>
  </si>
  <si>
    <t>NSDL</t>
  </si>
  <si>
    <t>CDSL</t>
  </si>
  <si>
    <t>Aug-18</t>
  </si>
  <si>
    <t>% Change during the year</t>
  </si>
  <si>
    <t>% Change during the month</t>
  </si>
  <si>
    <t>Number of companies signed up to make their shares available for dematerialization</t>
  </si>
  <si>
    <t>Number</t>
  </si>
  <si>
    <t>Number of Depository Participants (registered)</t>
  </si>
  <si>
    <t>Number of Stock Exchanges (connected)</t>
  </si>
  <si>
    <t>Number of Investors Accounts</t>
  </si>
  <si>
    <t>Lakh</t>
  </si>
  <si>
    <t>Quantity of Shares dematerialized</t>
  </si>
  <si>
    <t>Crore</t>
  </si>
  <si>
    <t>Value of Shares dematerialized</t>
  </si>
  <si>
    <t>Quantity of Securities dematerialized #</t>
  </si>
  <si>
    <t>Value of Securities dematerialized #</t>
  </si>
  <si>
    <t>Quantity of shares settled during the month</t>
  </si>
  <si>
    <t>Average Quantity of shares settled daily (quantity of shares settled during the month (divided by 30))</t>
  </si>
  <si>
    <t>Value of shares settled during the month in dematerialized form</t>
  </si>
  <si>
    <t>Average Value of shares settled daily (value of shares settled during the month (divided by 30))</t>
  </si>
  <si>
    <t>Training Programmes conducted for representatives of Corporates, DPs and Brokers</t>
  </si>
  <si>
    <t>The ratio of dematerialized equity shares to the total outstanding shares market value</t>
  </si>
  <si>
    <t>The ratio of dematerialized equity shares to the total outstanding shares (market value)</t>
  </si>
  <si>
    <t>Notes: 1. Shares includes only equity shares. 2. Securities include common equity shares, preference shares, debenture, MF units, etc. 3. No. of days taken for calculating Daily Average is 30 days instead of Actual settlement days. 4. Quantity and value of shares mentioned are single sided. 5. #Source for listed securities information: Issuer/ NSE/BSE.</t>
  </si>
  <si>
    <t>Source: NSDL and CDSL.</t>
  </si>
  <si>
    <t>Companies Live</t>
  </si>
  <si>
    <t>DPs Live</t>
  </si>
  <si>
    <t>DPs
Locations</t>
  </si>
  <si>
    <t>Demat 
Quantity 
(million securities)</t>
  </si>
  <si>
    <t>Demat Value (` crore)</t>
  </si>
  <si>
    <t>Demat Value  (` crore)</t>
  </si>
  <si>
    <t>Notes : 1. For CDSL, the current and historical data of Companies Live has been revised to exclude MF schemes count. 2. The Companies Live figure  includes only the number of mutual fund companies and not the mutual fund schemes. 3. DPs Locations represents the total live (main DPs and branch DPs as well as non-live (back office connected collection centres).</t>
  </si>
  <si>
    <t>* Includes Nine Participants which are under closure/termination process and SEBI registration is not yet cancelled/suspended</t>
  </si>
  <si>
    <t>Unlisted</t>
  </si>
  <si>
    <t>No.of issuers debt/Companies(equity)</t>
  </si>
  <si>
    <t>(numbers)</t>
  </si>
  <si>
    <t>No.of Active Instruments</t>
  </si>
  <si>
    <t>Demat Quantity</t>
  </si>
  <si>
    <t>(lakhs)</t>
  </si>
  <si>
    <t>Demat Value</t>
  </si>
  <si>
    <t>(Rs.Crore)</t>
  </si>
  <si>
    <t>Quantity settled during the month</t>
  </si>
  <si>
    <t>(Lakh)</t>
  </si>
  <si>
    <t>Value Settled during the month</t>
  </si>
  <si>
    <t>(Rs.Crores)</t>
  </si>
  <si>
    <t>No. of Issuers (Debt) / Companies (Equity)</t>
  </si>
  <si>
    <t>No. of Active Instruments</t>
  </si>
  <si>
    <t>(lakh)</t>
  </si>
  <si>
    <t>(Rs.crore)</t>
  </si>
  <si>
    <t xml:space="preserve">Note: The categories included in Others are Preference Shares, Mutual Fund Units, Warrants, PTCs, Treasury Bills, CPs, CDs and Government Securities. </t>
  </si>
  <si>
    <t>Exchanges</t>
  </si>
  <si>
    <t>Futures</t>
  </si>
  <si>
    <t>Options</t>
  </si>
  <si>
    <t>Agriculture</t>
  </si>
  <si>
    <t>Metals other than bullion</t>
  </si>
  <si>
    <t xml:space="preserve">Bullion </t>
  </si>
  <si>
    <t>Energy</t>
  </si>
  <si>
    <t>Gems and Stones</t>
  </si>
  <si>
    <t>Bullion</t>
  </si>
  <si>
    <t>NCDEX</t>
  </si>
  <si>
    <t>Permitted for trading</t>
  </si>
  <si>
    <t>Traded</t>
  </si>
  <si>
    <t>MCX</t>
  </si>
  <si>
    <t>Source: MCX and NCDEX</t>
  </si>
  <si>
    <t>Metals</t>
  </si>
  <si>
    <t>Volume ('000 tonnes)</t>
  </si>
  <si>
    <t>Source: MCX</t>
  </si>
  <si>
    <t>Source: NCDEX</t>
  </si>
  <si>
    <t>No.of Trading days</t>
  </si>
  <si>
    <t>Volume 
(in cents)</t>
  </si>
  <si>
    <t>No. of contracts traded</t>
  </si>
  <si>
    <t xml:space="preserve">No. of contracts </t>
  </si>
  <si>
    <t>Open interest at the end of the period</t>
  </si>
  <si>
    <t>Hedgers</t>
  </si>
  <si>
    <t>Name of the Commodity</t>
  </si>
  <si>
    <t>Gold</t>
  </si>
  <si>
    <t>Silver</t>
  </si>
  <si>
    <t>Aluminium</t>
  </si>
  <si>
    <t>Copper</t>
  </si>
  <si>
    <t>Lead</t>
  </si>
  <si>
    <t>Nickel</t>
  </si>
  <si>
    <t>Zinc</t>
  </si>
  <si>
    <t>Cardamom</t>
  </si>
  <si>
    <t>Cotton</t>
  </si>
  <si>
    <t>CPO</t>
  </si>
  <si>
    <t>Mentha Oil</t>
  </si>
  <si>
    <t>Crude Oil</t>
  </si>
  <si>
    <t>Natural Gas (trln. Btu)</t>
  </si>
  <si>
    <t>Grand Total (A+B+C+D)</t>
  </si>
  <si>
    <t>Source : MCX</t>
  </si>
  <si>
    <t>Barley</t>
  </si>
  <si>
    <t>Castorseed</t>
  </si>
  <si>
    <t>Chana</t>
  </si>
  <si>
    <t>Cotton seed oil cake</t>
  </si>
  <si>
    <t>Coriander</t>
  </si>
  <si>
    <t>Guar seed</t>
  </si>
  <si>
    <t>Guargum</t>
  </si>
  <si>
    <t>Jeera</t>
  </si>
  <si>
    <t>Kapas</t>
  </si>
  <si>
    <t>Maize</t>
  </si>
  <si>
    <t>Soya bean</t>
  </si>
  <si>
    <t>Turmeric</t>
  </si>
  <si>
    <t>Wheat</t>
  </si>
  <si>
    <t>OPTIONS</t>
  </si>
  <si>
    <t>E</t>
  </si>
  <si>
    <t xml:space="preserve"> Turnover of options contract is notional value. </t>
  </si>
  <si>
    <t>Call Money Rate (Weighted Average)</t>
  </si>
  <si>
    <t>91-Day-Treasury Bill (Primary Yield)</t>
  </si>
  <si>
    <t>8.95/9.40</t>
  </si>
  <si>
    <t xml:space="preserve">Term Deposit Rate &gt; 1 year (Maximum) </t>
  </si>
  <si>
    <t>6.25/7.50</t>
  </si>
  <si>
    <t>6.25/7.30</t>
  </si>
  <si>
    <t>6.35/7.10</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</si>
  <si>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</si>
  <si>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</si>
  <si>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</si>
  <si>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</si>
  <si>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</si>
  <si>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</si>
  <si>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</si>
  <si>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</si>
  <si>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t>
  </si>
  <si>
    <t>Wholesale Price Index (2011-12=100)</t>
  </si>
  <si>
    <t>NA</t>
  </si>
  <si>
    <t>Consumer Price Index (2012 =100)</t>
  </si>
  <si>
    <t>General</t>
  </si>
  <si>
    <t>Mining</t>
  </si>
  <si>
    <t>Manufacturing</t>
  </si>
  <si>
    <t>Electricity</t>
  </si>
  <si>
    <t>X. External Sector Indicators (USD million)</t>
  </si>
  <si>
    <t xml:space="preserve">Exports </t>
  </si>
  <si>
    <t>Imports</t>
  </si>
  <si>
    <t>Trade Balance</t>
  </si>
  <si>
    <t>! First revised estimates of national income, consumption expenditure, saving and capital formation for 2017-18 dated, 31.01.2019</t>
  </si>
  <si>
    <t xml:space="preserve">^ cumulative figure value of the respective month for 2018-19 </t>
  </si>
  <si>
    <t>Data for CPI, WPI, IIP and External sector have been complied based on available information.</t>
  </si>
  <si>
    <t>Source :  RBI, FBIL,  MOSPI,  Ministry of Commerce &amp; Industry, Office of the Economic Adviser.</t>
  </si>
  <si>
    <t>Aggregate Deposit, Bank Credit, Money Supply (M3) and Forex Reserve are updated as per available information on WSS dated 06 September 2019</t>
  </si>
  <si>
    <t>Amount (₹ crore)</t>
  </si>
  <si>
    <t>1. Equity public issues also includes issues listed on SME platform.</t>
  </si>
  <si>
    <t>2. Since April 2018, the equity issue is categorised based on their respective closing dates. Prior to April 2018, it was  classified based on opening date of the issue.</t>
  </si>
  <si>
    <t>Equity Issue</t>
  </si>
  <si>
    <t>Bond Issue</t>
  </si>
  <si>
    <t>Amount  (₹crore)</t>
  </si>
  <si>
    <t xml:space="preserve">Table 5:  Capital Raised from the Primary Market through  Public and Rights Issues </t>
  </si>
  <si>
    <t>Table 9:  Size-wise Classification of Capital Raised through Public and Rights Issues (Equity)</t>
  </si>
  <si>
    <t xml:space="preserve">  ≥ 100 crore - &lt; 500 crore</t>
  </si>
  <si>
    <t>&gt;=500 crore</t>
  </si>
  <si>
    <t>Table 8:  Sector-wise and Region-wise Distribution of Capital Mobilised through Public and Rights Issues (Equity)</t>
  </si>
  <si>
    <t>Amount (₹Crores)</t>
  </si>
  <si>
    <t>Amount (₹ Crores)</t>
  </si>
  <si>
    <t>Table 7:  Industry-wise Classification of Capital Raised through Public and Rights Issues (Equity)</t>
  </si>
  <si>
    <t>Amount (₹crore)</t>
  </si>
  <si>
    <t>Airlines</t>
  </si>
  <si>
    <t> 0</t>
  </si>
  <si>
    <t>Automobiles</t>
  </si>
  <si>
    <t>Banks/FIs</t>
  </si>
  <si>
    <t>Cement/ Constructions</t>
  </si>
  <si>
    <t>Chemical</t>
  </si>
  <si>
    <t>Consumer Services</t>
  </si>
  <si>
    <t>Electronic Equipments/ Products</t>
  </si>
  <si>
    <t>Engineering</t>
  </si>
  <si>
    <t>Entertainment</t>
  </si>
  <si>
    <t>Finance</t>
  </si>
  <si>
    <t>Food processing</t>
  </si>
  <si>
    <t>Healthcare</t>
  </si>
  <si>
    <t>Hotels</t>
  </si>
  <si>
    <t>Info Tech</t>
  </si>
  <si>
    <t>Insurance</t>
  </si>
  <si>
    <t>0 </t>
  </si>
  <si>
    <t>Oil &amp; Natural Gas</t>
  </si>
  <si>
    <t>Plastic</t>
  </si>
  <si>
    <t>Power</t>
  </si>
  <si>
    <t>Printing</t>
  </si>
  <si>
    <t>Roads &amp; Highways</t>
  </si>
  <si>
    <t>Telecom</t>
  </si>
  <si>
    <t>Textile</t>
  </si>
  <si>
    <t>Miscellaneous</t>
  </si>
  <si>
    <t>Table 6:  Issues Listed on SME Platform</t>
  </si>
  <si>
    <t>Clearing Corporations</t>
  </si>
  <si>
    <t>Table 2: Company-Wise Capital Raised through Public and Rights Issues (Equity) during Aug 2019</t>
  </si>
  <si>
    <t xml:space="preserve">Source: BSE, NSE </t>
  </si>
  <si>
    <t>Table 11: Preferential Allotments Listed at BSE,  NSE and MSEI</t>
  </si>
  <si>
    <t>Source: BSE, NSE.</t>
  </si>
  <si>
    <t>Table 16: Distribution of Turnover on Cash Segments  (`crore)</t>
  </si>
  <si>
    <t>No. of Companies Permitted</t>
  </si>
  <si>
    <t xml:space="preserve">No. of Companies Permitted </t>
  </si>
  <si>
    <t xml:space="preserve">Table 20: City-wise Distribution of Turnover on Cash Segments </t>
  </si>
  <si>
    <t xml:space="preserve">Note: Advance/Decline is calculated based on the average price methodology.  The number inclused mutual funds and ETFs also.                                                                     </t>
  </si>
  <si>
    <t>Table 31: Settlement Statistics for Cash Segment of ICCL</t>
  </si>
  <si>
    <t>Table 32: Settlement Statistics for Cash Segment of NSCCL</t>
  </si>
  <si>
    <t>Table 36: Settlement Statistics in Equity Derivatives Segment  (` crore)</t>
  </si>
  <si>
    <t>ICCL</t>
  </si>
  <si>
    <t>NSCCL</t>
  </si>
  <si>
    <t>Source: ICCL and NSCCL</t>
  </si>
  <si>
    <t>Source: ICCL, NSCCL and MCCIL.</t>
  </si>
  <si>
    <t xml:space="preserve">Table 51: Trading Statistics of Interest Rate Futures at BSE, NSE </t>
  </si>
  <si>
    <t>Table 52: Settlement Statistics in Interest Rate Futures  (` crore)</t>
  </si>
  <si>
    <t>31,98,329</t>
  </si>
  <si>
    <t xml:space="preserve">Table 58:  Status of Mutual Funds Industry in India </t>
  </si>
  <si>
    <t>Sr. No.</t>
  </si>
  <si>
    <t>Scheme Category</t>
  </si>
  <si>
    <t xml:space="preserve">No. of schemes </t>
  </si>
  <si>
    <t xml:space="preserve">No. of Folios </t>
  </si>
  <si>
    <t>Funds mobilized</t>
  </si>
  <si>
    <t>Repurchase/ Redemptio</t>
  </si>
  <si>
    <t xml:space="preserve">Net Inflow (+ve)/ Outflow (-ve) </t>
  </si>
  <si>
    <t>Net Assets Under Management as on</t>
  </si>
  <si>
    <t>A</t>
  </si>
  <si>
    <t>Open ended Schemes</t>
  </si>
  <si>
    <t>I</t>
  </si>
  <si>
    <t>Income/Debt Oriented Schemes</t>
  </si>
  <si>
    <t>Overnight Fund</t>
  </si>
  <si>
    <t>Liquid Fund</t>
  </si>
  <si>
    <t>Ultra Short Duration Fund</t>
  </si>
  <si>
    <t>Low Duration Fund</t>
  </si>
  <si>
    <t>Money Market Fund</t>
  </si>
  <si>
    <t>Short Duration Fund</t>
  </si>
  <si>
    <t>Medium Duration Fund</t>
  </si>
  <si>
    <t>Medium to Long Duration Fund</t>
  </si>
  <si>
    <t>Long Duration Fund</t>
  </si>
  <si>
    <t>Dynamic Bond Fund</t>
  </si>
  <si>
    <t>Corporate Bond Fund</t>
  </si>
  <si>
    <t>Credit Risk Fund</t>
  </si>
  <si>
    <t>Banking and PSU Fund</t>
  </si>
  <si>
    <t>Gilt Fund</t>
  </si>
  <si>
    <t>Gilt Fund with 10 year constant duration</t>
  </si>
  <si>
    <t>Floater Fund</t>
  </si>
  <si>
    <t>Sub total - I (1+2+3+4+5+6+7+8+9+10+11+12+13+14+15+16)</t>
  </si>
  <si>
    <t>II</t>
  </si>
  <si>
    <t>Growth/Equity Oriented Schemes</t>
  </si>
  <si>
    <t>Multi Cap Fund</t>
  </si>
  <si>
    <t>Large Cap Fund</t>
  </si>
  <si>
    <t>Large &amp; Mid Cap Fund</t>
  </si>
  <si>
    <t>Mid Cap Fund</t>
  </si>
  <si>
    <t>Small Cap Fund</t>
  </si>
  <si>
    <t>Dividend Yield Fund</t>
  </si>
  <si>
    <t>Value Fund/Contra Fund</t>
  </si>
  <si>
    <t>Focused Fund</t>
  </si>
  <si>
    <t>Sectoral/Thematic Funds</t>
  </si>
  <si>
    <t>ELSS</t>
  </si>
  <si>
    <t>Sub total - II (17+18+19+20+21+22+23+24+25+26)</t>
  </si>
  <si>
    <t>III</t>
  </si>
  <si>
    <t>Hybrid Schemes</t>
  </si>
  <si>
    <t>Conservative Hybrid Fund</t>
  </si>
  <si>
    <t>Balanced Hybrid Fund/Aggressive Hybrid Fund</t>
  </si>
  <si>
    <t>Dynamic Asset Allocation/Balanced Advantage</t>
  </si>
  <si>
    <t>Multi Asset Allocation</t>
  </si>
  <si>
    <t>Arbitrage Fund</t>
  </si>
  <si>
    <t>Equity Savings Fund</t>
  </si>
  <si>
    <t>Sub total - III (27+28+29+30+31+32)</t>
  </si>
  <si>
    <t>IV</t>
  </si>
  <si>
    <t>Solution Oriented  Schemes</t>
  </si>
  <si>
    <t>Retirement Fund</t>
  </si>
  <si>
    <t>Childrens' Fund</t>
  </si>
  <si>
    <t>Sub total - IV (33+34)</t>
  </si>
  <si>
    <t>V</t>
  </si>
  <si>
    <t>Other Schemes</t>
  </si>
  <si>
    <t>Index Funds</t>
  </si>
  <si>
    <t>GOLD ETFs</t>
  </si>
  <si>
    <t>Other ETFs</t>
  </si>
  <si>
    <t>Fund of funds investing overseas</t>
  </si>
  <si>
    <t>Sub total - V (35+36+37+38)</t>
  </si>
  <si>
    <t>Total A-Open ended Schemes</t>
  </si>
  <si>
    <t>B</t>
  </si>
  <si>
    <t>Close  Ended Schemes</t>
  </si>
  <si>
    <t>i</t>
  </si>
  <si>
    <t>Fixed Term Plan</t>
  </si>
  <si>
    <t>ii</t>
  </si>
  <si>
    <t>Capital Protection Oriented  Schemes</t>
  </si>
  <si>
    <t>iii</t>
  </si>
  <si>
    <t xml:space="preserve">Infrastructure Debt Fund </t>
  </si>
  <si>
    <t>iv</t>
  </si>
  <si>
    <t>Other Debt</t>
  </si>
  <si>
    <t>Sub total (i+ii+iii+iv)</t>
  </si>
  <si>
    <t>Sub total (i+ii)</t>
  </si>
  <si>
    <t>Total B -Close ended Schemes</t>
  </si>
  <si>
    <t>C</t>
  </si>
  <si>
    <t>Interval Schemes</t>
  </si>
  <si>
    <t>Total C -Interval Schemes</t>
  </si>
  <si>
    <t>Grand Total (A+B+C)</t>
  </si>
  <si>
    <t>Fund of Funds Scheme (Domestic)</t>
  </si>
  <si>
    <t>7,08,991</t>
  </si>
  <si>
    <t>6,21,112</t>
  </si>
  <si>
    <t>22,67,416</t>
  </si>
  <si>
    <t>18,77,490</t>
  </si>
  <si>
    <t>3,89,925</t>
  </si>
  <si>
    <t>29,76,407</t>
  </si>
  <si>
    <t>24,98,603</t>
  </si>
  <si>
    <t>4,77,804</t>
  </si>
  <si>
    <t>Table 64: Number of commodities permitted and traded at exchanges</t>
  </si>
  <si>
    <t xml:space="preserve">Energy </t>
  </si>
  <si>
    <t xml:space="preserve">Contracts floated </t>
  </si>
  <si>
    <t>ICEX</t>
  </si>
  <si>
    <t xml:space="preserve"> </t>
  </si>
  <si>
    <t>Source: NCDEX, MCX, ICEX, BSE and NSE</t>
  </si>
  <si>
    <t>Table 65: Trends in commodity indices</t>
  </si>
  <si>
    <t>MCX Icomdex Composite Index</t>
  </si>
  <si>
    <t>Nkrishi</t>
  </si>
  <si>
    <t xml:space="preserve">Table 66: Trends in commodity derivatives at MCX </t>
  </si>
  <si>
    <t>FUTURES</t>
  </si>
  <si>
    <r>
      <t>Turnover 
(</t>
    </r>
    <r>
      <rPr>
        <sz val="10"/>
        <color theme="1"/>
        <rFont val="Rupee Foradian"/>
        <family val="2"/>
      </rPr>
      <t>₹</t>
    </r>
    <r>
      <rPr>
        <b/>
        <sz val="10"/>
        <color theme="1"/>
        <rFont val="Rupee Foradian"/>
        <family val="2"/>
      </rPr>
      <t xml:space="preserve"> </t>
    </r>
    <r>
      <rPr>
        <b/>
        <sz val="10"/>
        <color theme="1"/>
        <rFont val="Garamond"/>
        <family val="1"/>
      </rPr>
      <t>crore)</t>
    </r>
  </si>
  <si>
    <t>Volume ('000 tonnes)*</t>
  </si>
  <si>
    <t>No. of contracts</t>
  </si>
  <si>
    <r>
      <t>Value
(</t>
    </r>
    <r>
      <rPr>
        <sz val="10"/>
        <color theme="1"/>
        <rFont val="Rupee Foradian"/>
        <family val="2"/>
      </rPr>
      <t>₹</t>
    </r>
    <r>
      <rPr>
        <b/>
        <sz val="10"/>
        <color theme="1"/>
        <rFont val="Rupee Foradian"/>
        <family val="2"/>
      </rPr>
      <t xml:space="preserve"> </t>
    </r>
    <r>
      <rPr>
        <b/>
        <sz val="10"/>
        <color theme="1"/>
        <rFont val="Garamond"/>
        <family val="1"/>
      </rPr>
      <t>crore)</t>
    </r>
  </si>
  <si>
    <t>Year / 
Month</t>
  </si>
  <si>
    <t xml:space="preserve">Call Options </t>
  </si>
  <si>
    <t xml:space="preserve">Put Options </t>
  </si>
  <si>
    <r>
      <t>Turnover 
(</t>
    </r>
    <r>
      <rPr>
        <sz val="10"/>
        <color theme="1"/>
        <rFont val="Garamond"/>
        <family val="1"/>
      </rPr>
      <t xml:space="preserve">₹ </t>
    </r>
    <r>
      <rPr>
        <b/>
        <sz val="10"/>
        <color theme="1"/>
        <rFont val="Garamond"/>
        <family val="1"/>
      </rPr>
      <t>crore)</t>
    </r>
  </si>
  <si>
    <r>
      <t>Notional Value 
(</t>
    </r>
    <r>
      <rPr>
        <sz val="10"/>
        <rFont val="Garamond"/>
        <family val="1"/>
      </rPr>
      <t>₹</t>
    </r>
    <r>
      <rPr>
        <b/>
        <sz val="10"/>
        <rFont val="Garamond"/>
        <family val="1"/>
      </rPr>
      <t xml:space="preserve"> crore)</t>
    </r>
  </si>
  <si>
    <t>Note : Natural Gas volume is in Trillion BTU and is not included in volume ('000 tonnes) of energy contracts.</t>
  </si>
  <si>
    <t xml:space="preserve">Table 67: Trends in commodity derivatives at NCDEX </t>
  </si>
  <si>
    <t>Volume
('000 tonnes)</t>
  </si>
  <si>
    <r>
      <t>Turnover 
(</t>
    </r>
    <r>
      <rPr>
        <sz val="10"/>
        <color theme="1"/>
        <rFont val="Rupee Foradian"/>
        <family val="2"/>
      </rPr>
      <t xml:space="preserve">₹ </t>
    </r>
    <r>
      <rPr>
        <b/>
        <sz val="10"/>
        <color theme="1"/>
        <rFont val="Garamond"/>
        <family val="1"/>
      </rPr>
      <t>crore)</t>
    </r>
  </si>
  <si>
    <t xml:space="preserve">Call options </t>
  </si>
  <si>
    <t xml:space="preserve">Put options </t>
  </si>
  <si>
    <t>Open interest 
  at the end of the period</t>
  </si>
  <si>
    <r>
      <t>Notional Value
(</t>
    </r>
    <r>
      <rPr>
        <sz val="10"/>
        <rFont val="Garamond"/>
        <family val="1"/>
      </rPr>
      <t xml:space="preserve">₹ </t>
    </r>
    <r>
      <rPr>
        <b/>
        <sz val="10"/>
        <rFont val="Garamond"/>
        <family val="1"/>
      </rPr>
      <t>crore)</t>
    </r>
  </si>
  <si>
    <t>Table 68: Trends in commodity derivatives at ICEX</t>
  </si>
  <si>
    <t>Agriculture Futures</t>
  </si>
  <si>
    <t>Metals Futures</t>
  </si>
  <si>
    <t>Gems and Stones Futures</t>
  </si>
  <si>
    <t xml:space="preserve">Total </t>
  </si>
  <si>
    <t>Volume 
('000 tonnes)</t>
  </si>
  <si>
    <t xml:space="preserve">Notes : Contract size for all diamond futures contract at ICEX is one cent. </t>
  </si>
  <si>
    <t>Source: ICEX</t>
  </si>
  <si>
    <t xml:space="preserve">Table 69: Trends in commodity derivatives at BSE </t>
  </si>
  <si>
    <t>Metal Futures</t>
  </si>
  <si>
    <t>Bullion Futures</t>
  </si>
  <si>
    <t>Energy Futures</t>
  </si>
  <si>
    <t>Volume ( tonnes)</t>
  </si>
  <si>
    <t>Volume 
( tonnes)</t>
  </si>
  <si>
    <t>Volume (Tonnes)</t>
  </si>
  <si>
    <t>Volume
 ( tonnes)</t>
  </si>
  <si>
    <t>Conversion factors: OMAN  Crude Oil (1 Tonne = 7.33Barrels)</t>
  </si>
  <si>
    <t>Table 70: Trends in commodity derivatives at NSE</t>
  </si>
  <si>
    <t>Volume ('000  tonnes)</t>
  </si>
  <si>
    <t>Volume for BR Crude and BR Crude Mini is provided in barrels (absolute figure).</t>
  </si>
  <si>
    <t>Table 71: Participant-wise percentage share of turnover at MCX, NCDEX, ICEX, BSE and NSE</t>
  </si>
  <si>
    <t xml:space="preserve">Agriculture </t>
  </si>
  <si>
    <t>Non-Agriculture Segment</t>
  </si>
  <si>
    <t>Non-Agriculture</t>
  </si>
  <si>
    <t xml:space="preserve">Client </t>
  </si>
  <si>
    <t xml:space="preserve">Conserquent to merger of NMCE with ICEX w.e.f. September 24, 2018, data pertaiing to NMCE are merged with ICEX </t>
  </si>
  <si>
    <t>Source: MCX, NCDEX, ICEX, BSE and NSE</t>
  </si>
  <si>
    <t>Table 72: Commodity-wise turnover and trading volume at MCX</t>
  </si>
  <si>
    <t>Sr.No</t>
  </si>
  <si>
    <t>Total for A</t>
  </si>
  <si>
    <t>Metals other than Bullion</t>
  </si>
  <si>
    <t>Total for  B</t>
  </si>
  <si>
    <t>Agricultural commodities</t>
  </si>
  <si>
    <t>Total for C</t>
  </si>
  <si>
    <t>D</t>
  </si>
  <si>
    <t>Total for D*</t>
  </si>
  <si>
    <t>Total  of E</t>
  </si>
  <si>
    <t>F</t>
  </si>
  <si>
    <t xml:space="preserve">Metals </t>
  </si>
  <si>
    <t>Total of F</t>
  </si>
  <si>
    <t>G</t>
  </si>
  <si>
    <t>Grand Total (E+F+G)</t>
  </si>
  <si>
    <t>Note : Natural Gas volume is in trillion BTU and is not included in total volume.</t>
  </si>
  <si>
    <t xml:space="preserve">            Turnover of options contract is notional value. </t>
  </si>
  <si>
    <t xml:space="preserve">           Conversion factors: Cotton (1 Bale=170 kg), Crude Oil (1 Tonne = 7.33Barrels)</t>
  </si>
  <si>
    <t xml:space="preserve">Table 73: Commodity-wise turnover and trading volume at NCDEX </t>
  </si>
  <si>
    <t xml:space="preserve">Name of Agri. Commodity </t>
  </si>
  <si>
    <t>Value 
( crore)</t>
  </si>
  <si>
    <t>Moong</t>
  </si>
  <si>
    <t>Paddy Basmati Rice</t>
  </si>
  <si>
    <t>RM seed</t>
  </si>
  <si>
    <t>Refined Soy Oil</t>
  </si>
  <si>
    <t>Guarseed</t>
  </si>
  <si>
    <t>Soybean</t>
  </si>
  <si>
    <t>Ref. Soy Oil</t>
  </si>
  <si>
    <t>Table 74: Commodity-wise turnover and trading volume at ICEX, BSE and NSE</t>
  </si>
  <si>
    <t>A.</t>
  </si>
  <si>
    <t xml:space="preserve">Castorseed </t>
  </si>
  <si>
    <t xml:space="preserve">Guarseed </t>
  </si>
  <si>
    <t xml:space="preserve">Isabgulseed </t>
  </si>
  <si>
    <t>Pepper Mini</t>
  </si>
  <si>
    <t xml:space="preserve">Rape/Mustardseed </t>
  </si>
  <si>
    <t xml:space="preserve">Raw Jute </t>
  </si>
  <si>
    <t xml:space="preserve">Rubber </t>
  </si>
  <si>
    <t>Diamond 1 CT</t>
  </si>
  <si>
    <t>Diamond .5 CT</t>
  </si>
  <si>
    <t>Diamond .3 CT</t>
  </si>
  <si>
    <t>Steel</t>
  </si>
  <si>
    <t>Paddy Basmati</t>
  </si>
  <si>
    <t>Total (ICEX)</t>
  </si>
  <si>
    <t>B.</t>
  </si>
  <si>
    <t>Silver KG</t>
  </si>
  <si>
    <t>Silver M</t>
  </si>
  <si>
    <t>OMAN CRUDE *</t>
  </si>
  <si>
    <t>Gold M</t>
  </si>
  <si>
    <t>Guar Gum</t>
  </si>
  <si>
    <t>Guar Seed</t>
  </si>
  <si>
    <t>Cotton BSE</t>
  </si>
  <si>
    <t>Total (BSE)</t>
  </si>
  <si>
    <t>C.</t>
  </si>
  <si>
    <t>Total (NSE)</t>
  </si>
  <si>
    <t>Gold Mini</t>
  </si>
  <si>
    <t>BR Crude</t>
  </si>
  <si>
    <t>BR Crude Mini</t>
  </si>
  <si>
    <t>Note</t>
  </si>
  <si>
    <t>i) Volume for Diamond 1 CT, 0.5CT &amp; 0.3CT has been given in Carat only (e.g. if volume is 80312.2 i.e. 80312.2 carats) and 1 Carat is equivalent to 100 cents.</t>
  </si>
  <si>
    <t>ii. Conversion factors: OMAN Crude Oil (1 Tonne = 7.33Barrels)</t>
  </si>
  <si>
    <t>Source : ICEX, BSE and NSE</t>
  </si>
  <si>
    <t xml:space="preserve">I. GDP at Current prices (2011-12 prices) for 2018-19 (` crore)#                         </t>
  </si>
  <si>
    <t>III. Gross Capital Formation as a per cent of GDP at current market prices in 2017-18!</t>
  </si>
  <si>
    <t xml:space="preserve">IV.  Monetary and Banking Indicators                  </t>
  </si>
  <si>
    <t>T_5</t>
  </si>
  <si>
    <t>https://rbi.org.in/Scripts/BS_ViewWss.aspx</t>
  </si>
  <si>
    <r>
      <t>Money Supply (M3)  (</t>
    </r>
    <r>
      <rPr>
        <sz val="11"/>
        <rFont val="Rupee Foradian"/>
        <family val="2"/>
      </rPr>
      <t xml:space="preserve">₹ </t>
    </r>
    <r>
      <rPr>
        <sz val="11"/>
        <rFont val="Palatino Linotype"/>
        <family val="1"/>
      </rPr>
      <t>Billion</t>
    </r>
    <r>
      <rPr>
        <sz val="11"/>
        <rFont val="Garamond"/>
        <family val="1"/>
      </rPr>
      <t>)</t>
    </r>
  </si>
  <si>
    <t>T_6</t>
  </si>
  <si>
    <r>
      <t>Aggregate Deposit (</t>
    </r>
    <r>
      <rPr>
        <sz val="11"/>
        <color theme="1"/>
        <rFont val="Rupee Foradian"/>
        <family val="2"/>
      </rPr>
      <t>₹</t>
    </r>
    <r>
      <rPr>
        <sz val="11"/>
        <color theme="1"/>
        <rFont val="Garamond"/>
        <family val="1"/>
      </rPr>
      <t xml:space="preserve"> Billion)</t>
    </r>
  </si>
  <si>
    <t>T_4</t>
  </si>
  <si>
    <r>
      <t>Bank Credit (</t>
    </r>
    <r>
      <rPr>
        <sz val="11"/>
        <color theme="1"/>
        <rFont val="Rupee Foradian"/>
        <family val="2"/>
      </rPr>
      <t>₹</t>
    </r>
    <r>
      <rPr>
        <sz val="11"/>
        <color theme="1"/>
        <rFont val="Garamond"/>
        <family val="1"/>
      </rPr>
      <t xml:space="preserve"> Billion)</t>
    </r>
  </si>
  <si>
    <t xml:space="preserve">V. Interest Rate                        </t>
  </si>
  <si>
    <r>
      <t>VI. Capital Market Indicators (</t>
    </r>
    <r>
      <rPr>
        <sz val="11"/>
        <color theme="1"/>
        <rFont val="Rupee Foradian"/>
        <family val="2"/>
      </rPr>
      <t>₹</t>
    </r>
    <r>
      <rPr>
        <b/>
        <sz val="11"/>
        <color theme="1"/>
        <rFont val="Garamond"/>
        <family val="1"/>
      </rPr>
      <t>crore)</t>
    </r>
  </si>
  <si>
    <t xml:space="preserve">Equity Cash Turnover (BSE+NSE) </t>
  </si>
  <si>
    <r>
      <t>bse from bse file (</t>
    </r>
    <r>
      <rPr>
        <b/>
        <sz val="10"/>
        <color theme="1"/>
        <rFont val="Arial"/>
        <family val="2"/>
      </rPr>
      <t>BSE_C_TRD_STAT_TABLE17_</t>
    </r>
    <r>
      <rPr>
        <sz val="10"/>
        <color theme="1"/>
        <rFont val="Arial"/>
        <family val="2"/>
      </rPr>
      <t xml:space="preserve">DDMMYYYY, col H and M respectivly) and nse from website </t>
    </r>
  </si>
  <si>
    <t>https://www.nseindia.com/products/content/equities/equities/historical_equity_businessgrowth.htm</t>
  </si>
  <si>
    <t>https://www.fpi.nsdl.co.in/web/Reports/Archive.aspx</t>
  </si>
  <si>
    <t>T_2</t>
  </si>
  <si>
    <t>Govt. Market Borrowing-Gross (₹ Billion) 2018-19^</t>
  </si>
  <si>
    <t>https://eaindustry.nic.in/home.asp</t>
  </si>
  <si>
    <t>http://mospi.nic.in/press-release</t>
  </si>
  <si>
    <t>http://commerce.gov.in/InnerContent.aspx?Type=TradeStatisticsmenu&amp;Id=254</t>
  </si>
  <si>
    <t># Provisional Extimates as per MOSPI press release dated 31.05.2019</t>
  </si>
  <si>
    <t>Table 58: Trends in Transactions on Stock Exchanges by Mutual Funds (`crore)</t>
  </si>
  <si>
    <t>Table 59: Assets Under Management by Portfolio Managers</t>
  </si>
  <si>
    <t>Table 60: Progress Report of NSDL &amp; CDSL as on end of Aug-19 (Listed Companies)</t>
  </si>
  <si>
    <t>Table 61: Progress of Dematerialisation at NSDL and CDSL (Listed and Unlisted Companies)</t>
  </si>
  <si>
    <t>Table 62: Depository Statistics as on  Aug-19</t>
  </si>
  <si>
    <t>Table 33: Settlement Statistics for Cash Segment of MCCIL</t>
  </si>
  <si>
    <t>Per cent of Equity 
Capital</t>
  </si>
  <si>
    <t>Weightage (Per cent)</t>
  </si>
  <si>
    <t>Daily
Volatility
(Per cent)</t>
  </si>
  <si>
    <t>Monthly
Return
(Per cent)</t>
  </si>
  <si>
    <t>Impact
Cost
(Per cent)</t>
  </si>
  <si>
    <t xml:space="preserve">Weightage (Per cent)   </t>
  </si>
  <si>
    <t>Daily Volatility (Per cent)</t>
  </si>
  <si>
    <t>Monthly Return (Per cent)</t>
  </si>
  <si>
    <t>Impact Cost (Per cent) *</t>
  </si>
  <si>
    <t>Per cent of Traded to Listed</t>
  </si>
  <si>
    <t>Table 29: Daily Volatility of Major Indices  (Per cent)</t>
  </si>
  <si>
    <t>Table 30: Per centage Share of Top ‘N’ Securities/Members in Turnover of Cash Segment  (Per cent)</t>
  </si>
  <si>
    <t>Per cent of Delivered Quantity to Traded Quantity</t>
  </si>
  <si>
    <t>Per cent  of Delivered Value to Total Turnover</t>
  </si>
  <si>
    <t>Per cent of Demat Delivered Quantity to Total Delivered Quantity</t>
  </si>
  <si>
    <t>Per cent of Demat Delivered Value to Total Delivered Value</t>
  </si>
  <si>
    <t>Per cent of Short Delivery to Delivery Quantity</t>
  </si>
  <si>
    <t>Per cent</t>
  </si>
  <si>
    <t>II. Gross Saving as a Per cent of Gross national Disposable Income at current market prices in 2017-18!</t>
  </si>
  <si>
    <t>Cash Reserve Ratio (Per cent)</t>
  </si>
  <si>
    <t>Repo Rate (Per cent)</t>
  </si>
  <si>
    <t>Base rate (Per cent)</t>
  </si>
  <si>
    <t>IX.  Index of Industrial Production (y-o-y) Per cent (Base year 2011-12 = 100)</t>
  </si>
  <si>
    <t>Table 1 : SEBI Registered Market Intermediaries/Institutions</t>
  </si>
  <si>
    <t>Table 2 : Company-Wise Capital Raised through Public and Rights Issues (Equity) during Aug 2019</t>
  </si>
  <si>
    <t>Table 3 : Open Offers under SEBI Takeover Code closed during Aug 2019</t>
  </si>
  <si>
    <t>Table 4 : Substantial Acquisition of Shares and Takeovers</t>
  </si>
  <si>
    <t>Table 5 : Capital Raised from the Primary Market through  Public and Rights Issues</t>
  </si>
  <si>
    <t>Table 6 : Issues Listed on SME Platform</t>
  </si>
  <si>
    <t>Table 7 : Industry-wise Classification of Capital Raised through Public and Rights Issues (Equity)</t>
  </si>
  <si>
    <t>Table 8 : Sector-wise and Region-wise Distribution of Capital Mobilised through Public and Rights Issues (Equity)</t>
  </si>
  <si>
    <t>Table 9 : Size-wise Classification of Capital Raised through Public and Rights Issues (Equity)</t>
  </si>
  <si>
    <t>Table 10 : Capital Raised by Listed Companies from the Primary Market through QIPs</t>
  </si>
  <si>
    <t>Table 11 : Preferential Allotments Listed at BSE and NSE</t>
  </si>
  <si>
    <t>Table 12 : Private Placement of Corporate Debt Reported to BSE and NSE</t>
  </si>
  <si>
    <t>Table 13 : Trading in the Corporate Debt Market</t>
  </si>
  <si>
    <t>Table 14 : Ratings Assigned for Long-term Corporate Debt Securities (Maturity ≥ 1 year)</t>
  </si>
  <si>
    <t>Table 15 : Review of Accepted Ratings of Corporate Debt Securities (Maturity ≥ 1 year)</t>
  </si>
  <si>
    <t>Table 16 : Distribution of Turnover on Cash Segments  (₹crore)</t>
  </si>
  <si>
    <t>Table 17 : Trends in Cash Segment of BSE</t>
  </si>
  <si>
    <t>Table 18 : Trends in Cash Segment of NSE</t>
  </si>
  <si>
    <t>Table 19 : Trends in Cash Segment of MSEI</t>
  </si>
  <si>
    <t>Table 20 : City-wise Distribution of Turnover on Cash Segments</t>
  </si>
  <si>
    <t>Table 21 : Category-wise Share of Turnover in Cash Segment of BSE</t>
  </si>
  <si>
    <t>Table 22 : Category-wise Share of Turnover in Cash Segment of NSE</t>
  </si>
  <si>
    <t>Table 23 : Category-wise Share of Turnover in Cash Segment of MSEI</t>
  </si>
  <si>
    <t>Table 24 : Component Stocks: S&amp;P BSE Sensex during Aug 2019</t>
  </si>
  <si>
    <t>Table 25 : Component Stocks: Nifty 50 Index during Aug 2019</t>
  </si>
  <si>
    <t>Table 26 : Component Stocks: SX40 Index durinh Aug 2019</t>
  </si>
  <si>
    <t>Table 27 : Advances/Declines in Cash Segment of BSE, NSE and MSEI</t>
  </si>
  <si>
    <t>Table 28 : Trading Frequency in Cash Segment of BSE, NSE and MSEI</t>
  </si>
  <si>
    <t>Table 29 : Daily Volatility of Major Indices  (Per cent)</t>
  </si>
  <si>
    <t>Table 30 : Per centage Share of Top ‘N’ Securities/Members in Turnover of Cash Segment  (Per cent)</t>
  </si>
  <si>
    <t>Table 31 : Settlement Statistics for Cash Segment of ICCL</t>
  </si>
  <si>
    <t>Table 32 : Settlement Statistics for Cash Segment of NSCCL</t>
  </si>
  <si>
    <t>Table 33 : Settlement Statistics for Cash Segment of MCCIL</t>
  </si>
  <si>
    <t>Table 34 : Trends in Equity Derivatives Segment at BSE (Turnover in Notional Value)</t>
  </si>
  <si>
    <t>Table 35 : Trends in Equity Derivatives Segment at NSE (Turnover in Notional Value)</t>
  </si>
  <si>
    <t>Table 36 : Settlement Statistics in Equity Derivatives Segment at ICCL and NSCCL (₹ crore)</t>
  </si>
  <si>
    <t>Table 37 : Category-wise Share of Turnover &amp; Open Interest in Equity Derivative Segment of BSE</t>
  </si>
  <si>
    <t>Table 38 : Category-wise Share of Turnover &amp; Open Interest in Equity Derivative Segment of NSE</t>
  </si>
  <si>
    <t>Table 39 : Instrument-wise Turnover in Index Derivatives at BSE</t>
  </si>
  <si>
    <t>Table 40 : Instrument-wise Turnover in Index Derivatives at NSE</t>
  </si>
  <si>
    <t>Table 41 : Trends in Currency Derivatives Segment at BSE</t>
  </si>
  <si>
    <t>Table 42 : Trends in Currency Derivatives Segment at NSE</t>
  </si>
  <si>
    <t>Table 43 : Trends in Currency Derivatives Segment at MSEI</t>
  </si>
  <si>
    <t>Table 44 : Settlement Statistics of Currency Derivatives Segment (₹ crore)</t>
  </si>
  <si>
    <t>Table 45 : Instrument-wise Turnover in Currency Derivative Segment of BSE</t>
  </si>
  <si>
    <t>Table 46 : Instrument-wise Turnover in Currency Derivatives of NSE</t>
  </si>
  <si>
    <t>Table 47 : Instrument-wise Turnover in Currency Derivative Segment of MSEI</t>
  </si>
  <si>
    <t>Table 48 : Maturity-wise Turnover in Currency Derivative Segment of BSE (₹ crore)</t>
  </si>
  <si>
    <t>Table 49 : Maturity-wise Turnover in Currency Derivative Segment of NSE  (₹ crore)</t>
  </si>
  <si>
    <t>Table 50 : Maturity-wise Turnover in Currency Derivative Segment of MSEI (₹ crore)</t>
  </si>
  <si>
    <t>Table 51 : Trading Statistics of Interest Rate Futures at BSE and NSE</t>
  </si>
  <si>
    <t>Table 52 : Settlement Statistics in Interest Rate Futures at BSE and NSE (₹ crore)</t>
  </si>
  <si>
    <t>Table 53 : Trends in Foreign Portfolio Investment</t>
  </si>
  <si>
    <t>Table 54 : Notional Value of Offshore Derivative Instruments (ODIs) compared to Assets Under Custody (AUC) of FPIs/Deemed FPIs (₹ crore)</t>
  </si>
  <si>
    <t>Table 55 : Assets under the Custody of Custodians</t>
  </si>
  <si>
    <t>Table 56 : Trends in Resource Mobilization by Mutual Funds (₹ crore)</t>
  </si>
  <si>
    <t>Table 57 : Status of Mutual Funds Industry in India</t>
  </si>
  <si>
    <t>Table 58 : Trends in Transactions on Stock Exchanges by Mutual Funds (₹crore)</t>
  </si>
  <si>
    <t>Table 59 : Assets Under Management by Portfolio Managers</t>
  </si>
  <si>
    <t>Table 60 : Progress Report of NSDL &amp; CDSL as on end of Aug 2019 (Listed Companies)</t>
  </si>
  <si>
    <t>Table 61 : Progress of Dematerialisation at NSDL and CDSL (Listed and Unlisted Companies)</t>
  </si>
  <si>
    <t>Table 62 : Depository Statistics as on Aug 2019</t>
  </si>
  <si>
    <t>Table 64 : Number of commodities permitted and traded at exchanges</t>
  </si>
  <si>
    <t>Table 65 : Trends in commodity indices</t>
  </si>
  <si>
    <t>Table 66 : Trends in commodity derivatives at MCX</t>
  </si>
  <si>
    <t>Table 67 : Trends in commodity derivatives at NCDEX</t>
  </si>
  <si>
    <t>Table 68 : Trends in commodity derivatives at ICEX</t>
  </si>
  <si>
    <t>Table 69 : Trends in commodity derivatives at BSE</t>
  </si>
  <si>
    <t>Table 70 : Trends in commodity derivatives at NSE</t>
  </si>
  <si>
    <t>Table 71 : Participant-wise percentage share of turnover at MCX, NCDEX, ICEX, BSE and NSE</t>
  </si>
  <si>
    <t>Table 72 : Commodity-wise monthly turnover and trading volume at MCX</t>
  </si>
  <si>
    <t>Table 73 : Commodity-wise monthly turnover and trading volume at NCDEX</t>
  </si>
  <si>
    <t>Table 74 : Commodity-wise monthly turnover and trading volume at ICEX, BSE and NSE</t>
  </si>
  <si>
    <t>Table 75 : Macro Economic Indicators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</si>
</sst>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43" formatCode="_(* #,##0.00_);_(* \(#,##0.00\);_(* &quot;-&quot;??_);_(@_)"/>
    <numFmt numFmtId="164" formatCode="#,##0;\-#,##0;0"/>
    <numFmt numFmtId="165" formatCode="0.0"/>
    <numFmt numFmtId="166" formatCode="dd\/mm\/yyyy"/>
    <numFmt numFmtId="167" formatCode="0\,00\,00\,000;\-0\,00\,00\,000;0.0"/>
    <numFmt numFmtId="168" formatCode="0.0;\-0.0;0"/>
    <numFmt numFmtId="169" formatCode="#,##0;\-#,##0;0.0"/>
    <numFmt numFmtId="170" formatCode="0\,00\,000;\-0\,00\,000;0.0"/>
    <numFmt numFmtId="171" formatCode="0;\(0\)"/>
    <numFmt numFmtId="172" formatCode="0\,00\,000;\-0\,00\,000;0"/>
    <numFmt numFmtId="173" formatCode="0\,00\,00\,000;\-0\,00\,00\,000;0"/>
    <numFmt numFmtId="174" formatCode="0.0;\-0.0;0.0"/>
    <numFmt numFmtId="175" formatCode="0.0;0.0;0"/>
    <numFmt numFmtId="176" formatCode="0.0;\(0\);0.0"/>
    <numFmt numFmtId="177" formatCode="0.00;\-0.00;0.0"/>
    <numFmt numFmtId="178" formatCode="#,##0.0;\-#,##0.0;0.0"/>
    <numFmt numFmtId="179" formatCode="#,##0.0"/>
    <numFmt numFmtId="180" formatCode="0;\-0;0"/>
    <numFmt numFmtId="181" formatCode="0\,00\,00\,00\,000;\-0\,00\,00\,00\,000;0"/>
    <numFmt numFmtId="182" formatCode="[$-409]mmm\-yy;@"/>
    <numFmt numFmtId="183" formatCode="_(* #,##0_);_(* \(#,##0\);_(* &quot;-&quot;??_);_(@_)"/>
    <numFmt numFmtId="184" formatCode="[$-409]d\-mmm\-yy;@"/>
    <numFmt numFmtId="185" formatCode="#,##0.00000"/>
    <numFmt numFmtId="186" formatCode="[&gt;=10000000]#.###\,##\,##0;[&gt;=100000]#.###\,##0;##,##0.0"/>
    <numFmt numFmtId="187" formatCode="[&gt;=10000000]#\,##\,##\,##0;[&gt;=100000]#\,##\,##0;##,##0"/>
    <numFmt numFmtId="188" formatCode="[&gt;=10000000]#.0\,##\,##\,##0;[&gt;=100000]#.0\,##\,##0;##,##0.0"/>
    <numFmt numFmtId="189" formatCode="#,##0.0;\-#,##0.0"/>
    <numFmt numFmtId="190" formatCode="[&gt;=10000000]#.00\,##\,##\,##0;[&gt;=100000]#.00\,##\,##0;##,##0.00"/>
    <numFmt numFmtId="191" formatCode="0.0000"/>
    <numFmt numFmtId="192" formatCode="[&gt;=10000000]#.##\,##\,##0;[&gt;=100000]#.##\,##0;##,##0"/>
    <numFmt numFmtId="193" formatCode="_(* #,##0.0_);_(* \(#,##0.0\);_(* &quot;-&quot;??_);_(@_)"/>
    <numFmt numFmtId="194" formatCode="_(* #,##0.000_);_(* \(#,##0.000\);_(* &quot;-&quot;??_);_(@_)"/>
    <numFmt numFmtId="195" formatCode="0.00000"/>
    <numFmt numFmtId="196" formatCode="[&gt;9999999]##\,##\,##\,##0;[&gt;99999]##\,##\,##0;##,##0"/>
    <numFmt numFmtId="197" formatCode="_(* #,##0.0000_);_(* \(#,##0.0000\);_(* &quot;-&quot;??_);_(@_)"/>
  </numFmts>
  <fonts count="66" x14ac:knownFonts="1">
    <font>
      <sz val="10"/>
      <name val="Arial"/>
    </font>
    <font>
      <sz val="10"/>
      <name val="Arial"/>
    </font>
    <font>
      <b/>
      <sz val="10"/>
      <color indexed="8"/>
      <name val="Arial"/>
      <family val="2"/>
    </font>
    <font>
      <b/>
      <sz val="9"/>
      <color indexed="8"/>
      <name val="Arial"/>
      <family val="2"/>
    </font>
    <font>
      <sz val="10"/>
      <color indexed="8"/>
      <name val="Arial"/>
      <family val="2"/>
    </font>
    <font>
      <sz val="6"/>
      <color indexed="8"/>
      <name val="Arial"/>
      <family val="2"/>
    </font>
    <font>
      <sz val="9"/>
      <color indexed="8"/>
      <name val="Arial"/>
      <family val="2"/>
    </font>
    <font>
      <b/>
      <sz val="7"/>
      <color indexed="8"/>
      <name val="Arial"/>
      <family val="2"/>
    </font>
    <font>
      <b/>
      <sz val="10"/>
      <color indexed="8"/>
      <name val="Rupee Foradian"/>
      <family val="2"/>
    </font>
    <font>
      <b/>
      <sz val="9"/>
      <color indexed="8"/>
      <name val="Rupee Foradian"/>
      <family val="2"/>
    </font>
    <font>
      <b/>
      <sz val="12"/>
      <color indexed="8"/>
      <name val="Arial"/>
      <family val="2"/>
    </font>
    <font>
      <b/>
      <sz val="11"/>
      <color indexed="8"/>
      <name val="Arial"/>
      <family val="2"/>
    </font>
    <font>
      <b/>
      <sz val="9"/>
      <color indexed="9"/>
      <name val="Arial"/>
      <family val="2"/>
    </font>
    <font>
      <sz val="9"/>
      <color indexed="9"/>
      <name val="Arial"/>
      <family val="2"/>
    </font>
    <font>
      <b/>
      <i/>
      <sz val="9"/>
      <color indexed="8"/>
      <name val="Arial"/>
      <family val="2"/>
    </font>
    <font>
      <sz val="10"/>
      <name val="Arial"/>
      <family val="2"/>
    </font>
    <font>
      <sz val="11"/>
      <color theme="1"/>
      <name val="Calibri"/>
      <family val="2"/>
      <scheme val="minor"/>
    </font>
    <font>
      <sz val="10"/>
      <color theme="1"/>
      <name val="Arial"/>
      <family val="2"/>
    </font>
    <font>
      <b/>
      <sz val="10"/>
      <color theme="1"/>
      <name val="Arial"/>
      <family val="2"/>
    </font>
    <font>
      <b/>
      <sz val="11"/>
      <color indexed="8"/>
      <name val="Garamond"/>
      <family val="1"/>
    </font>
    <font>
      <sz val="11"/>
      <name val="Garamond"/>
      <family val="1"/>
    </font>
    <font>
      <sz val="10"/>
      <color indexed="8"/>
      <name val="Garamond"/>
      <family val="1"/>
    </font>
    <font>
      <sz val="11"/>
      <color indexed="8"/>
      <name val="Garamond"/>
      <family val="1"/>
    </font>
    <font>
      <b/>
      <sz val="9"/>
      <color indexed="8"/>
      <name val="Garamond"/>
      <family val="1"/>
    </font>
    <font>
      <sz val="9"/>
      <color indexed="8"/>
      <name val="Garamond"/>
      <family val="1"/>
    </font>
    <font>
      <b/>
      <sz val="11"/>
      <name val="Garamond"/>
      <family val="1"/>
    </font>
    <font>
      <sz val="11"/>
      <color rgb="FF000000"/>
      <name val="Garamond"/>
      <family val="1"/>
    </font>
    <font>
      <sz val="11"/>
      <color rgb="FF000000"/>
      <name val="Palatino Linotype"/>
      <family val="1"/>
    </font>
    <font>
      <sz val="10"/>
      <color indexed="8"/>
      <name val="Arial"/>
    </font>
    <font>
      <b/>
      <sz val="10"/>
      <color indexed="8"/>
      <name val="Arial"/>
    </font>
    <font>
      <b/>
      <sz val="10"/>
      <color indexed="8"/>
      <name val="Rupee Foradian"/>
    </font>
    <font>
      <b/>
      <sz val="9"/>
      <color indexed="8"/>
      <name val="Arial"/>
    </font>
    <font>
      <sz val="10"/>
      <name val="Times New Roman"/>
      <family val="1"/>
    </font>
    <font>
      <b/>
      <sz val="12"/>
      <color theme="1"/>
      <name val="Garamond"/>
      <family val="1"/>
    </font>
    <font>
      <sz val="10"/>
      <color theme="1"/>
      <name val="Garamond"/>
      <family val="2"/>
    </font>
    <font>
      <b/>
      <sz val="9"/>
      <name val="Garamond"/>
      <family val="1"/>
    </font>
    <font>
      <b/>
      <sz val="9"/>
      <color theme="1"/>
      <name val="Garamond"/>
      <family val="1"/>
    </font>
    <font>
      <sz val="9"/>
      <name val="Garamond"/>
      <family val="1"/>
    </font>
    <font>
      <sz val="9"/>
      <color theme="1"/>
      <name val="Garamond"/>
      <family val="1"/>
    </font>
    <font>
      <sz val="10"/>
      <color theme="1"/>
      <name val="Garamond"/>
      <family val="1"/>
    </font>
    <font>
      <b/>
      <sz val="11"/>
      <color rgb="FF000000"/>
      <name val="Garamond"/>
      <family val="1"/>
    </font>
    <font>
      <b/>
      <sz val="10"/>
      <color theme="1"/>
      <name val="Garamond"/>
      <family val="1"/>
    </font>
    <font>
      <sz val="10"/>
      <name val="Garamond"/>
      <family val="1"/>
    </font>
    <font>
      <sz val="11"/>
      <color theme="1"/>
      <name val="Garamond"/>
      <family val="1"/>
    </font>
    <font>
      <b/>
      <sz val="10"/>
      <name val="Garamond"/>
      <family val="1"/>
    </font>
    <font>
      <sz val="8"/>
      <color theme="1"/>
      <name val="Arial"/>
      <family val="2"/>
    </font>
    <font>
      <sz val="10"/>
      <color theme="1"/>
      <name val="Rupee Foradian"/>
      <family val="2"/>
    </font>
    <font>
      <b/>
      <sz val="10"/>
      <color theme="1"/>
      <name val="Rupee Foradian"/>
      <family val="2"/>
    </font>
    <font>
      <sz val="10"/>
      <color rgb="FF000000"/>
      <name val="Garamond"/>
      <family val="1"/>
    </font>
    <font>
      <b/>
      <sz val="11"/>
      <color theme="1"/>
      <name val="Garamond"/>
      <family val="1"/>
    </font>
    <font>
      <b/>
      <sz val="10"/>
      <color rgb="FF000000"/>
      <name val="Garamond"/>
      <family val="1"/>
    </font>
    <font>
      <sz val="10"/>
      <color theme="1"/>
      <name val="Calibri"/>
      <family val="2"/>
      <scheme val="minor"/>
    </font>
    <font>
      <b/>
      <sz val="12"/>
      <name val="Garamond"/>
      <family val="1"/>
    </font>
    <font>
      <sz val="10"/>
      <color rgb="FFFF0000"/>
      <name val="Calibri"/>
      <family val="2"/>
      <scheme val="minor"/>
    </font>
    <font>
      <sz val="10"/>
      <color rgb="FF0000FF"/>
      <name val="Calibri"/>
      <family val="2"/>
      <scheme val="minor"/>
    </font>
    <font>
      <sz val="10"/>
      <color theme="1"/>
      <name val="Times New Roman"/>
      <family val="1"/>
    </font>
    <font>
      <sz val="11"/>
      <name val="Rupee Foradian"/>
      <family val="2"/>
    </font>
    <font>
      <sz val="11"/>
      <name val="Palatino Linotype"/>
      <family val="1"/>
    </font>
    <font>
      <sz val="11"/>
      <color theme="1"/>
      <name val="Rupee Foradian"/>
      <family val="2"/>
    </font>
    <font>
      <sz val="8"/>
      <color rgb="FF000000"/>
      <name val="Arial"/>
      <family val="2"/>
    </font>
    <font>
      <u/>
      <sz val="11"/>
      <color theme="10"/>
      <name val="Calibri"/>
      <family val="2"/>
      <scheme val="minor"/>
    </font>
    <font>
      <sz val="11"/>
      <color rgb="FF009933"/>
      <name val="Arial"/>
      <family val="2"/>
    </font>
    <font>
      <sz val="9"/>
      <color theme="1"/>
      <name val="Arial"/>
      <family val="2"/>
    </font>
    <font>
      <sz val="10"/>
      <color indexed="8"/>
      <name val="Garamond"/>
      <family val="2"/>
    </font>
    <font>
      <b/>
      <sz val="11"/>
      <color indexed="8"/>
      <name val="Palatino Linotype"/>
      <family val="1"/>
    </font>
    <font>
      <sz val="11"/>
      <color indexed="8"/>
      <name val="Palatino Linotype"/>
      <family val="1"/>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47">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31"/>
      </left>
      <right/>
      <top style="thin">
        <color indexed="31"/>
      </top>
      <bottom style="thin">
        <color indexed="31"/>
      </bottom>
      <diagonal/>
    </border>
    <border>
      <left/>
      <right/>
      <top style="thin">
        <color indexed="31"/>
      </top>
      <bottom style="thin">
        <color indexed="31"/>
      </bottom>
      <diagonal/>
    </border>
    <border>
      <left/>
      <right style="thin">
        <color indexed="31"/>
      </right>
      <top style="thin">
        <color indexed="31"/>
      </top>
      <bottom style="thin">
        <color indexed="31"/>
      </bottom>
      <diagonal/>
    </border>
    <border>
      <left/>
      <right/>
      <top style="thin">
        <color indexed="8"/>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rgb="FF000000"/>
      </left>
      <right/>
      <top style="thin">
        <color indexed="64"/>
      </top>
      <bottom style="thin">
        <color indexed="64"/>
      </bottom>
      <diagonal/>
    </border>
    <border>
      <left style="thin">
        <color rgb="FF000000"/>
      </left>
      <right/>
      <top/>
      <bottom style="thin">
        <color indexed="64"/>
      </bottom>
      <diagonal/>
    </border>
    <border>
      <left style="thin">
        <color indexed="64"/>
      </left>
      <right/>
      <top/>
      <bottom style="thin">
        <color indexed="64"/>
      </bottom>
      <diagonal/>
    </border>
  </borders>
  <cellStyleXfs count="14">
    <xf numFmtId="0" fontId="0" fillId="0" borderId="0" applyNumberFormat="0" applyFont="0" applyFill="0" applyBorder="0" applyAlignment="0" applyProtection="0"/>
    <xf numFmtId="43" fontId="1" fillId="0" borderId="0" applyNumberFormat="0" applyFont="0" applyFill="0" applyBorder="0" applyAlignment="0" applyProtection="0"/>
    <xf numFmtId="9" fontId="1" fillId="0" borderId="0" applyNumberFormat="0" applyFont="0" applyFill="0" applyBorder="0" applyAlignment="0" applyProtection="0"/>
    <xf numFmtId="0" fontId="34" fillId="0" borderId="0" applyNumberFormat="0" applyFill="0" applyBorder="0" applyAlignment="0" applyProtection="0"/>
    <xf numFmtId="184" fontId="15" fillId="0" borderId="0" applyNumberFormat="0" applyFill="0" applyBorder="0" applyAlignment="0" applyProtection="0"/>
    <xf numFmtId="184" fontId="15" fillId="0" borderId="0" applyNumberFormat="0" applyFill="0" applyBorder="0" applyAlignment="0" applyProtection="0"/>
    <xf numFmtId="184" fontId="15" fillId="0" borderId="0"/>
    <xf numFmtId="186" fontId="32" fillId="0" borderId="0">
      <alignment horizontal="right"/>
    </xf>
    <xf numFmtId="0" fontId="15" fillId="0" borderId="0"/>
    <xf numFmtId="0" fontId="16" fillId="0" borderId="0"/>
    <xf numFmtId="184" fontId="15" fillId="0" borderId="0" applyNumberFormat="0" applyFill="0" applyBorder="0" applyAlignment="0" applyProtection="0"/>
    <xf numFmtId="184" fontId="15" fillId="0" borderId="0"/>
    <xf numFmtId="0" fontId="60" fillId="0" borderId="0" applyNumberFormat="0" applyFill="0" applyBorder="0" applyAlignment="0" applyProtection="0"/>
    <xf numFmtId="43" fontId="63" fillId="0" borderId="0" applyFont="0" applyFill="0" applyBorder="0" applyAlignment="0" applyProtection="0"/>
  </cellStyleXfs>
  <cellXfs count="676">
    <xf numFmtId="0" fontId="0" fillId="0" borderId="0" xfId="0" applyNumberFormat="1" applyFont="1" applyFill="1" applyBorder="1" applyAlignment="1"/>
    <xf numFmtId="49" fontId="2" fillId="2" borderId="0" xfId="0" applyNumberFormat="1" applyFont="1" applyFill="1" applyAlignment="1">
      <alignment horizontal="left" vertical="top"/>
    </xf>
    <xf numFmtId="49" fontId="3" fillId="2" borderId="1" xfId="0" applyNumberFormat="1" applyFont="1" applyFill="1" applyBorder="1" applyAlignment="1">
      <alignment horizontal="center"/>
    </xf>
    <xf numFmtId="49" fontId="4" fillId="2" borderId="1" xfId="0" applyNumberFormat="1" applyFont="1" applyFill="1" applyBorder="1" applyAlignment="1">
      <alignment horizontal="left"/>
    </xf>
    <xf numFmtId="0" fontId="0" fillId="0" borderId="0" xfId="0"/>
    <xf numFmtId="0" fontId="5" fillId="2" borderId="0" xfId="0" applyFont="1" applyFill="1" applyAlignment="1">
      <alignment vertical="center"/>
    </xf>
    <xf numFmtId="49" fontId="2" fillId="2" borderId="0" xfId="0" applyNumberFormat="1" applyFont="1" applyFill="1" applyAlignment="1">
      <alignment horizontal="left"/>
    </xf>
    <xf numFmtId="49" fontId="2" fillId="2" borderId="1" xfId="0" applyNumberFormat="1" applyFont="1" applyFill="1" applyBorder="1" applyAlignment="1">
      <alignment horizontal="center" vertical="center"/>
    </xf>
    <xf numFmtId="164" fontId="6" fillId="2" borderId="1" xfId="0" applyNumberFormat="1" applyFont="1" applyFill="1" applyBorder="1" applyAlignment="1">
      <alignment horizontal="right"/>
    </xf>
    <xf numFmtId="49" fontId="2"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4" fillId="2" borderId="1" xfId="0" applyFont="1" applyFill="1" applyBorder="1" applyAlignment="1">
      <alignment horizontal="right"/>
    </xf>
    <xf numFmtId="49" fontId="4" fillId="2" borderId="1" xfId="0" applyNumberFormat="1" applyFont="1" applyFill="1" applyBorder="1" applyAlignment="1">
      <alignment horizontal="left" wrapText="1"/>
    </xf>
    <xf numFmtId="15" fontId="4" fillId="2" borderId="1" xfId="0" applyNumberFormat="1" applyFont="1" applyFill="1" applyBorder="1" applyAlignment="1">
      <alignment horizontal="center"/>
    </xf>
    <xf numFmtId="49" fontId="4" fillId="2" borderId="1" xfId="0" applyNumberFormat="1" applyFont="1" applyFill="1" applyBorder="1" applyAlignment="1">
      <alignment horizontal="center"/>
    </xf>
    <xf numFmtId="165" fontId="4" fillId="2" borderId="1" xfId="0" applyNumberFormat="1" applyFont="1" applyFill="1" applyBorder="1" applyAlignment="1">
      <alignment horizontal="right"/>
    </xf>
    <xf numFmtId="0" fontId="8"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49" fontId="4" fillId="2" borderId="1" xfId="0" applyNumberFormat="1" applyFont="1" applyFill="1" applyBorder="1" applyAlignment="1">
      <alignment horizontal="left" vertical="center" wrapText="1"/>
    </xf>
    <xf numFmtId="166" fontId="4" fillId="2" borderId="1" xfId="0" applyNumberFormat="1" applyFont="1" applyFill="1" applyBorder="1" applyAlignment="1">
      <alignment horizontal="center" vertical="center"/>
    </xf>
    <xf numFmtId="167" fontId="4" fillId="2" borderId="1" xfId="0" applyNumberFormat="1" applyFont="1" applyFill="1" applyBorder="1" applyAlignment="1">
      <alignment horizontal="right" vertical="center"/>
    </xf>
    <xf numFmtId="1" fontId="4" fillId="2" borderId="1" xfId="0" applyNumberFormat="1" applyFont="1" applyFill="1" applyBorder="1" applyAlignment="1">
      <alignment horizontal="right" vertical="center"/>
    </xf>
    <xf numFmtId="168" fontId="4" fillId="2" borderId="1" xfId="0" applyNumberFormat="1" applyFont="1" applyFill="1" applyBorder="1" applyAlignment="1">
      <alignment horizontal="right" vertical="center"/>
    </xf>
    <xf numFmtId="169" fontId="4" fillId="2" borderId="1" xfId="0" applyNumberFormat="1" applyFont="1" applyFill="1" applyBorder="1" applyAlignment="1">
      <alignment horizontal="right" vertical="center"/>
    </xf>
    <xf numFmtId="170" fontId="4" fillId="2" borderId="1" xfId="0" applyNumberFormat="1" applyFont="1" applyFill="1" applyBorder="1" applyAlignment="1">
      <alignment horizontal="right" vertical="center"/>
    </xf>
    <xf numFmtId="49" fontId="2" fillId="2" borderId="1" xfId="0" applyNumberFormat="1" applyFont="1" applyFill="1" applyBorder="1" applyAlignment="1">
      <alignment horizontal="center" wrapText="1"/>
    </xf>
    <xf numFmtId="49" fontId="2" fillId="2" borderId="1" xfId="0" applyNumberFormat="1" applyFont="1" applyFill="1" applyBorder="1" applyAlignment="1">
      <alignment horizontal="center"/>
    </xf>
    <xf numFmtId="164" fontId="4" fillId="2" borderId="1" xfId="0" applyNumberFormat="1" applyFont="1" applyFill="1" applyBorder="1" applyAlignment="1">
      <alignment horizontal="right"/>
    </xf>
    <xf numFmtId="169" fontId="4" fillId="2" borderId="1" xfId="0" applyNumberFormat="1" applyFont="1" applyFill="1" applyBorder="1" applyAlignment="1">
      <alignment horizontal="right"/>
    </xf>
    <xf numFmtId="49" fontId="8" fillId="2" borderId="1" xfId="0" applyNumberFormat="1" applyFont="1" applyFill="1" applyBorder="1" applyAlignment="1">
      <alignment horizontal="center" wrapText="1"/>
    </xf>
    <xf numFmtId="49" fontId="6" fillId="2" borderId="1" xfId="0" applyNumberFormat="1" applyFont="1" applyFill="1" applyBorder="1" applyAlignment="1">
      <alignment horizontal="left"/>
    </xf>
    <xf numFmtId="0" fontId="6" fillId="2" borderId="1" xfId="0" applyFont="1" applyFill="1" applyBorder="1" applyAlignment="1">
      <alignment horizontal="right"/>
    </xf>
    <xf numFmtId="1" fontId="4" fillId="2" borderId="1" xfId="0" applyNumberFormat="1" applyFont="1" applyFill="1" applyBorder="1" applyAlignment="1">
      <alignment horizontal="right"/>
    </xf>
    <xf numFmtId="3" fontId="4" fillId="2" borderId="1" xfId="0" applyNumberFormat="1" applyFont="1" applyFill="1" applyBorder="1" applyAlignment="1">
      <alignment horizontal="right"/>
    </xf>
    <xf numFmtId="49" fontId="3" fillId="2" borderId="1"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right"/>
    </xf>
    <xf numFmtId="49" fontId="4" fillId="2" borderId="1" xfId="0" applyNumberFormat="1" applyFont="1" applyFill="1" applyBorder="1" applyAlignment="1">
      <alignment horizontal="left" vertical="center"/>
    </xf>
    <xf numFmtId="170" fontId="4" fillId="2" borderId="1" xfId="0" applyNumberFormat="1" applyFont="1" applyFill="1" applyBorder="1" applyAlignment="1">
      <alignment horizontal="right"/>
    </xf>
    <xf numFmtId="171" fontId="4" fillId="2" borderId="1" xfId="0" applyNumberFormat="1" applyFont="1" applyFill="1" applyBorder="1" applyAlignment="1">
      <alignment horizontal="right"/>
    </xf>
    <xf numFmtId="172" fontId="4" fillId="2" borderId="1" xfId="0" applyNumberFormat="1" applyFont="1" applyFill="1" applyBorder="1" applyAlignment="1">
      <alignment horizontal="right"/>
    </xf>
    <xf numFmtId="49" fontId="2" fillId="2" borderId="1" xfId="0" applyNumberFormat="1" applyFont="1" applyFill="1" applyBorder="1" applyAlignment="1">
      <alignment horizontal="right"/>
    </xf>
    <xf numFmtId="49" fontId="2" fillId="2" borderId="1" xfId="0" applyNumberFormat="1" applyFont="1" applyFill="1" applyBorder="1" applyAlignment="1">
      <alignment horizontal="left"/>
    </xf>
    <xf numFmtId="173" fontId="4" fillId="2" borderId="1" xfId="0" applyNumberFormat="1" applyFont="1" applyFill="1" applyBorder="1" applyAlignment="1">
      <alignment horizontal="right"/>
    </xf>
    <xf numFmtId="49" fontId="3" fillId="2" borderId="1" xfId="0" applyNumberFormat="1" applyFont="1" applyFill="1" applyBorder="1" applyAlignment="1">
      <alignment horizontal="left"/>
    </xf>
    <xf numFmtId="172" fontId="6" fillId="2" borderId="1" xfId="0" applyNumberFormat="1" applyFont="1" applyFill="1" applyBorder="1" applyAlignment="1">
      <alignment horizontal="right"/>
    </xf>
    <xf numFmtId="49" fontId="3" fillId="2" borderId="1" xfId="0" applyNumberFormat="1" applyFont="1" applyFill="1" applyBorder="1" applyAlignment="1">
      <alignment horizontal="center" vertical="center" wrapText="1"/>
    </xf>
    <xf numFmtId="173" fontId="6" fillId="2" borderId="1" xfId="0" applyNumberFormat="1" applyFont="1" applyFill="1" applyBorder="1" applyAlignment="1">
      <alignment horizontal="right"/>
    </xf>
    <xf numFmtId="174" fontId="4" fillId="2" borderId="1" xfId="0" applyNumberFormat="1" applyFont="1" applyFill="1" applyBorder="1" applyAlignment="1">
      <alignment horizontal="right"/>
    </xf>
    <xf numFmtId="168" fontId="4" fillId="2" borderId="1" xfId="0" applyNumberFormat="1" applyFont="1" applyFill="1" applyBorder="1" applyAlignment="1">
      <alignment horizontal="right"/>
    </xf>
    <xf numFmtId="1" fontId="3" fillId="2" borderId="1" xfId="0" applyNumberFormat="1" applyFont="1" applyFill="1" applyBorder="1" applyAlignment="1">
      <alignment horizontal="right"/>
    </xf>
    <xf numFmtId="0" fontId="3" fillId="2" borderId="1" xfId="0" applyFont="1" applyFill="1" applyBorder="1" applyAlignment="1">
      <alignment horizontal="right"/>
    </xf>
    <xf numFmtId="171" fontId="3" fillId="2" borderId="1" xfId="0" applyNumberFormat="1" applyFont="1" applyFill="1" applyBorder="1" applyAlignment="1">
      <alignment horizontal="right"/>
    </xf>
    <xf numFmtId="164" fontId="4" fillId="2" borderId="1" xfId="0" applyNumberFormat="1" applyFont="1" applyFill="1" applyBorder="1" applyAlignment="1">
      <alignment horizontal="right" vertical="center"/>
    </xf>
    <xf numFmtId="172" fontId="4" fillId="2" borderId="1" xfId="0" applyNumberFormat="1" applyFont="1" applyFill="1" applyBorder="1" applyAlignment="1">
      <alignment horizontal="right" vertical="center"/>
    </xf>
    <xf numFmtId="174" fontId="4" fillId="2" borderId="1" xfId="0" applyNumberFormat="1" applyFont="1" applyFill="1" applyBorder="1" applyAlignment="1">
      <alignment horizontal="right" vertical="center"/>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left" vertical="center"/>
    </xf>
    <xf numFmtId="164" fontId="6" fillId="2" borderId="1" xfId="0" applyNumberFormat="1" applyFont="1" applyFill="1" applyBorder="1" applyAlignment="1">
      <alignment horizontal="left" vertical="center"/>
    </xf>
    <xf numFmtId="172"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175" fontId="4" fillId="2" borderId="1" xfId="0" applyNumberFormat="1" applyFont="1" applyFill="1" applyBorder="1" applyAlignment="1">
      <alignment horizontal="right"/>
    </xf>
    <xf numFmtId="176" fontId="4" fillId="2" borderId="1" xfId="0" applyNumberFormat="1" applyFont="1" applyFill="1" applyBorder="1" applyAlignment="1">
      <alignment horizontal="right"/>
    </xf>
    <xf numFmtId="177" fontId="4" fillId="2" borderId="1" xfId="0" applyNumberFormat="1" applyFont="1" applyFill="1" applyBorder="1" applyAlignment="1">
      <alignment horizontal="right"/>
    </xf>
    <xf numFmtId="178" fontId="4" fillId="2" borderId="1" xfId="0" applyNumberFormat="1" applyFont="1" applyFill="1" applyBorder="1" applyAlignment="1">
      <alignment horizontal="right"/>
    </xf>
    <xf numFmtId="179" fontId="4" fillId="2" borderId="1" xfId="0" applyNumberFormat="1" applyFont="1" applyFill="1" applyBorder="1" applyAlignment="1">
      <alignment horizontal="right"/>
    </xf>
    <xf numFmtId="49" fontId="6" fillId="2" borderId="1" xfId="0" applyNumberFormat="1" applyFont="1" applyFill="1" applyBorder="1" applyAlignment="1">
      <alignment horizontal="left" vertical="center" wrapText="1"/>
    </xf>
    <xf numFmtId="165" fontId="6" fillId="2" borderId="1" xfId="0" applyNumberFormat="1" applyFont="1" applyFill="1" applyBorder="1" applyAlignment="1">
      <alignment horizontal="right" vertical="center" wrapText="1"/>
    </xf>
    <xf numFmtId="180" fontId="6" fillId="2" borderId="1" xfId="0" applyNumberFormat="1" applyFont="1" applyFill="1" applyBorder="1" applyAlignment="1">
      <alignment horizontal="right" vertical="center" wrapText="1"/>
    </xf>
    <xf numFmtId="181" fontId="4" fillId="2" borderId="1" xfId="0" applyNumberFormat="1" applyFont="1" applyFill="1" applyBorder="1" applyAlignment="1">
      <alignment horizontal="right"/>
    </xf>
    <xf numFmtId="49" fontId="2" fillId="2" borderId="1" xfId="0" applyNumberFormat="1" applyFont="1" applyFill="1" applyBorder="1" applyAlignment="1">
      <alignment vertical="center"/>
    </xf>
    <xf numFmtId="0" fontId="8"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80" fontId="4" fillId="2" borderId="1" xfId="0" applyNumberFormat="1" applyFont="1" applyFill="1" applyBorder="1" applyAlignment="1">
      <alignment horizontal="right"/>
    </xf>
    <xf numFmtId="49" fontId="8" fillId="2" borderId="1" xfId="0" applyNumberFormat="1" applyFont="1" applyFill="1" applyBorder="1" applyAlignment="1">
      <alignment horizontal="left"/>
    </xf>
    <xf numFmtId="49" fontId="3" fillId="2" borderId="2" xfId="0" applyNumberFormat="1" applyFont="1" applyFill="1" applyBorder="1" applyAlignment="1">
      <alignment horizontal="center" vertical="center"/>
    </xf>
    <xf numFmtId="49" fontId="12"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top"/>
    </xf>
    <xf numFmtId="49" fontId="14" fillId="2" borderId="1" xfId="0" applyNumberFormat="1" applyFont="1" applyFill="1" applyBorder="1" applyAlignment="1">
      <alignment horizontal="center"/>
    </xf>
    <xf numFmtId="177" fontId="6" fillId="2" borderId="1" xfId="0" applyNumberFormat="1" applyFont="1" applyFill="1" applyBorder="1" applyAlignment="1">
      <alignment horizontal="right"/>
    </xf>
    <xf numFmtId="49" fontId="13" fillId="2" borderId="3" xfId="0" applyNumberFormat="1" applyFont="1" applyFill="1" applyBorder="1" applyAlignment="1">
      <alignment horizontal="left"/>
    </xf>
    <xf numFmtId="49" fontId="13" fillId="2" borderId="4" xfId="0" applyNumberFormat="1" applyFont="1" applyFill="1" applyBorder="1" applyAlignment="1">
      <alignment horizontal="left"/>
    </xf>
    <xf numFmtId="0" fontId="5" fillId="4" borderId="0" xfId="0" applyFont="1" applyFill="1" applyAlignment="1">
      <alignment vertical="center"/>
    </xf>
    <xf numFmtId="49" fontId="2" fillId="4" borderId="1" xfId="0" applyNumberFormat="1" applyFont="1" applyFill="1" applyBorder="1" applyAlignment="1">
      <alignment horizontal="center" vertical="center"/>
    </xf>
    <xf numFmtId="49" fontId="2" fillId="4" borderId="1" xfId="0" applyNumberFormat="1" applyFont="1" applyFill="1" applyBorder="1" applyAlignment="1">
      <alignment horizontal="center"/>
    </xf>
    <xf numFmtId="49" fontId="4" fillId="4" borderId="1" xfId="0" applyNumberFormat="1" applyFont="1" applyFill="1" applyBorder="1" applyAlignment="1">
      <alignment horizontal="left"/>
    </xf>
    <xf numFmtId="172" fontId="4" fillId="4" borderId="1" xfId="0" applyNumberFormat="1" applyFont="1" applyFill="1" applyBorder="1" applyAlignment="1">
      <alignment horizontal="right"/>
    </xf>
    <xf numFmtId="164" fontId="4" fillId="4" borderId="1" xfId="0" applyNumberFormat="1" applyFont="1" applyFill="1" applyBorder="1" applyAlignment="1">
      <alignment horizontal="right"/>
    </xf>
    <xf numFmtId="0" fontId="4" fillId="4" borderId="1" xfId="0" applyFont="1" applyFill="1" applyBorder="1" applyAlignment="1">
      <alignment horizontal="right"/>
    </xf>
    <xf numFmtId="49" fontId="2" fillId="4" borderId="1" xfId="0" applyNumberFormat="1" applyFont="1" applyFill="1" applyBorder="1" applyAlignment="1">
      <alignment horizontal="center" vertical="center" wrapText="1"/>
    </xf>
    <xf numFmtId="174" fontId="4" fillId="4" borderId="1" xfId="0" applyNumberFormat="1" applyFont="1" applyFill="1" applyBorder="1" applyAlignment="1">
      <alignment horizontal="right"/>
    </xf>
    <xf numFmtId="0" fontId="20" fillId="0" borderId="0" xfId="0" applyNumberFormat="1" applyFont="1" applyFill="1" applyBorder="1" applyAlignment="1"/>
    <xf numFmtId="0" fontId="21" fillId="0" borderId="0" xfId="0" applyFont="1" applyFill="1" applyAlignment="1">
      <alignment vertical="center"/>
    </xf>
    <xf numFmtId="49" fontId="22" fillId="0" borderId="1" xfId="0" applyNumberFormat="1" applyFont="1" applyFill="1" applyBorder="1" applyAlignment="1">
      <alignment horizontal="left" vertical="center"/>
    </xf>
    <xf numFmtId="182" fontId="22" fillId="0" borderId="1" xfId="0" applyNumberFormat="1" applyFont="1" applyFill="1" applyBorder="1" applyAlignment="1">
      <alignment horizontal="left" vertical="center"/>
    </xf>
    <xf numFmtId="182" fontId="21" fillId="2" borderId="0" xfId="0" applyNumberFormat="1" applyFont="1" applyFill="1" applyBorder="1" applyAlignment="1">
      <alignment horizontal="left" vertical="center"/>
    </xf>
    <xf numFmtId="0" fontId="22" fillId="2" borderId="0" xfId="0" applyFont="1" applyFill="1" applyBorder="1" applyAlignment="1">
      <alignment horizontal="right"/>
    </xf>
    <xf numFmtId="169" fontId="22" fillId="2" borderId="0" xfId="0" applyNumberFormat="1" applyFont="1" applyFill="1" applyBorder="1" applyAlignment="1">
      <alignment horizontal="right"/>
    </xf>
    <xf numFmtId="0" fontId="22" fillId="2" borderId="0" xfId="0" applyFont="1" applyFill="1" applyAlignment="1">
      <alignment vertical="center"/>
    </xf>
    <xf numFmtId="0" fontId="24" fillId="2" borderId="0" xfId="0" applyFont="1" applyFill="1" applyAlignment="1">
      <alignment vertical="center"/>
    </xf>
    <xf numFmtId="164" fontId="22" fillId="2" borderId="18" xfId="0" applyNumberFormat="1" applyFont="1" applyFill="1" applyBorder="1" applyAlignment="1">
      <alignment horizontal="right"/>
    </xf>
    <xf numFmtId="169" fontId="22" fillId="2" borderId="18" xfId="0" applyNumberFormat="1" applyFont="1" applyFill="1" applyBorder="1" applyAlignment="1">
      <alignment horizontal="right"/>
    </xf>
    <xf numFmtId="49" fontId="19" fillId="0" borderId="18" xfId="0" applyNumberFormat="1" applyFont="1" applyFill="1" applyBorder="1" applyAlignment="1">
      <alignment vertical="center"/>
    </xf>
    <xf numFmtId="49" fontId="19" fillId="0" borderId="18" xfId="0" applyNumberFormat="1" applyFont="1" applyFill="1" applyBorder="1" applyAlignment="1">
      <alignment horizontal="center" vertical="center" wrapText="1"/>
    </xf>
    <xf numFmtId="49" fontId="19" fillId="0" borderId="18" xfId="0" applyNumberFormat="1" applyFont="1" applyFill="1" applyBorder="1" applyAlignment="1">
      <alignment horizontal="left" vertical="center"/>
    </xf>
    <xf numFmtId="0" fontId="22" fillId="0" borderId="18" xfId="0" applyFont="1" applyFill="1" applyBorder="1" applyAlignment="1">
      <alignment horizontal="right"/>
    </xf>
    <xf numFmtId="169" fontId="22" fillId="0" borderId="18" xfId="0" applyNumberFormat="1" applyFont="1" applyFill="1" applyBorder="1" applyAlignment="1">
      <alignment horizontal="right"/>
    </xf>
    <xf numFmtId="49" fontId="22" fillId="0" borderId="18" xfId="0" applyNumberFormat="1" applyFont="1" applyFill="1" applyBorder="1" applyAlignment="1">
      <alignment horizontal="left" vertical="center"/>
    </xf>
    <xf numFmtId="182" fontId="22" fillId="0" borderId="18" xfId="0" applyNumberFormat="1" applyFont="1" applyFill="1" applyBorder="1" applyAlignment="1">
      <alignment horizontal="left" vertical="center"/>
    </xf>
    <xf numFmtId="164" fontId="22" fillId="0" borderId="18" xfId="0" applyNumberFormat="1" applyFont="1" applyFill="1" applyBorder="1" applyAlignment="1">
      <alignment horizontal="right"/>
    </xf>
    <xf numFmtId="0" fontId="21" fillId="2" borderId="0" xfId="0" applyFont="1" applyFill="1" applyAlignment="1">
      <alignment vertical="center"/>
    </xf>
    <xf numFmtId="49" fontId="19" fillId="2" borderId="1" xfId="0" applyNumberFormat="1" applyFont="1" applyFill="1" applyBorder="1" applyAlignment="1">
      <alignment horizontal="center" vertical="center" wrapText="1"/>
    </xf>
    <xf numFmtId="49" fontId="19" fillId="2" borderId="1" xfId="0" applyNumberFormat="1" applyFont="1" applyFill="1" applyBorder="1" applyAlignment="1">
      <alignment horizontal="left" vertical="center"/>
    </xf>
    <xf numFmtId="3" fontId="22" fillId="2" borderId="1" xfId="0" applyNumberFormat="1" applyFont="1" applyFill="1" applyBorder="1" applyAlignment="1">
      <alignment horizontal="right" vertical="center"/>
    </xf>
    <xf numFmtId="1" fontId="22" fillId="2" borderId="1" xfId="0" applyNumberFormat="1" applyFont="1" applyFill="1" applyBorder="1" applyAlignment="1">
      <alignment horizontal="right"/>
    </xf>
    <xf numFmtId="164" fontId="22" fillId="2" borderId="1" xfId="0" applyNumberFormat="1" applyFont="1" applyFill="1" applyBorder="1" applyAlignment="1">
      <alignment horizontal="right"/>
    </xf>
    <xf numFmtId="0" fontId="22" fillId="2" borderId="1" xfId="0" applyFont="1" applyFill="1" applyBorder="1" applyAlignment="1">
      <alignment horizontal="right"/>
    </xf>
    <xf numFmtId="49" fontId="19" fillId="2" borderId="18" xfId="0" applyNumberFormat="1" applyFont="1" applyFill="1" applyBorder="1" applyAlignment="1">
      <alignment horizontal="center" vertical="center" wrapText="1"/>
    </xf>
    <xf numFmtId="49" fontId="8" fillId="2" borderId="18" xfId="0" applyNumberFormat="1" applyFont="1" applyFill="1" applyBorder="1" applyAlignment="1">
      <alignment horizontal="center" vertical="center" wrapText="1"/>
    </xf>
    <xf numFmtId="0" fontId="26" fillId="0" borderId="18" xfId="0" applyNumberFormat="1" applyFont="1" applyFill="1" applyBorder="1" applyAlignment="1">
      <alignment vertical="center" wrapText="1"/>
    </xf>
    <xf numFmtId="0" fontId="26" fillId="0" borderId="18" xfId="0" applyNumberFormat="1" applyFont="1" applyFill="1" applyBorder="1" applyAlignment="1">
      <alignment horizontal="right" vertical="center" wrapText="1"/>
    </xf>
    <xf numFmtId="183" fontId="26" fillId="0" borderId="18" xfId="1" applyNumberFormat="1" applyFont="1" applyFill="1" applyBorder="1" applyAlignment="1">
      <alignment horizontal="right" vertical="center" wrapText="1"/>
    </xf>
    <xf numFmtId="49" fontId="19" fillId="2" borderId="18" xfId="0" applyNumberFormat="1" applyFont="1" applyFill="1" applyBorder="1" applyAlignment="1">
      <alignment horizontal="left"/>
    </xf>
    <xf numFmtId="164" fontId="19" fillId="2" borderId="18" xfId="0" applyNumberFormat="1" applyFont="1" applyFill="1" applyBorder="1" applyAlignment="1">
      <alignment horizontal="right"/>
    </xf>
    <xf numFmtId="183" fontId="19" fillId="2" borderId="18" xfId="1" applyNumberFormat="1" applyFont="1" applyFill="1" applyBorder="1" applyAlignment="1">
      <alignment horizontal="right"/>
    </xf>
    <xf numFmtId="0" fontId="19" fillId="2" borderId="0" xfId="0" applyFont="1" applyFill="1" applyAlignment="1">
      <alignment vertical="center"/>
    </xf>
    <xf numFmtId="49" fontId="19" fillId="2" borderId="18" xfId="0" applyNumberFormat="1" applyFont="1" applyFill="1" applyBorder="1" applyAlignment="1">
      <alignment horizontal="center" vertical="center"/>
    </xf>
    <xf numFmtId="49" fontId="19" fillId="2" borderId="18" xfId="0" applyNumberFormat="1" applyFont="1" applyFill="1" applyBorder="1" applyAlignment="1">
      <alignment horizontal="left" vertical="center"/>
    </xf>
    <xf numFmtId="164" fontId="22" fillId="2" borderId="18" xfId="0" applyNumberFormat="1" applyFont="1" applyFill="1" applyBorder="1" applyAlignment="1">
      <alignment horizontal="right" vertical="center"/>
    </xf>
    <xf numFmtId="169" fontId="22" fillId="2" borderId="18" xfId="0" applyNumberFormat="1" applyFont="1" applyFill="1" applyBorder="1" applyAlignment="1">
      <alignment horizontal="right" vertical="center"/>
    </xf>
    <xf numFmtId="183" fontId="27" fillId="0" borderId="18" xfId="1" applyNumberFormat="1" applyFont="1" applyFill="1" applyBorder="1"/>
    <xf numFmtId="169" fontId="20" fillId="0" borderId="0" xfId="0" applyNumberFormat="1" applyFont="1" applyFill="1" applyBorder="1" applyAlignment="1"/>
    <xf numFmtId="164" fontId="20" fillId="0" borderId="0" xfId="0" applyNumberFormat="1" applyFont="1" applyFill="1" applyBorder="1" applyAlignment="1"/>
    <xf numFmtId="49" fontId="4" fillId="2" borderId="18" xfId="0" applyNumberFormat="1" applyFont="1" applyFill="1" applyBorder="1" applyAlignment="1">
      <alignment horizontal="left"/>
    </xf>
    <xf numFmtId="164" fontId="4" fillId="2" borderId="18" xfId="0" applyNumberFormat="1" applyFont="1" applyFill="1" applyBorder="1" applyAlignment="1">
      <alignment horizontal="right"/>
    </xf>
    <xf numFmtId="172" fontId="4" fillId="2" borderId="18" xfId="0" applyNumberFormat="1" applyFont="1" applyFill="1" applyBorder="1" applyAlignment="1">
      <alignment horizontal="right"/>
    </xf>
    <xf numFmtId="49" fontId="29" fillId="2" borderId="18" xfId="0" applyNumberFormat="1" applyFont="1" applyFill="1" applyBorder="1" applyAlignment="1">
      <alignment horizontal="center" vertical="center" wrapText="1"/>
    </xf>
    <xf numFmtId="49" fontId="30" fillId="2" borderId="18" xfId="0" applyNumberFormat="1" applyFont="1" applyFill="1" applyBorder="1" applyAlignment="1">
      <alignment horizontal="center" vertical="center" wrapText="1"/>
    </xf>
    <xf numFmtId="49" fontId="29" fillId="2" borderId="18" xfId="0" applyNumberFormat="1" applyFont="1" applyFill="1" applyBorder="1" applyAlignment="1">
      <alignment horizontal="center" wrapText="1"/>
    </xf>
    <xf numFmtId="49" fontId="30" fillId="2" borderId="18" xfId="0" applyNumberFormat="1" applyFont="1" applyFill="1" applyBorder="1" applyAlignment="1">
      <alignment horizontal="center" wrapText="1"/>
    </xf>
    <xf numFmtId="49" fontId="28" fillId="2" borderId="18" xfId="0" applyNumberFormat="1" applyFont="1" applyFill="1" applyBorder="1" applyAlignment="1">
      <alignment horizontal="left"/>
    </xf>
    <xf numFmtId="164" fontId="28" fillId="2" borderId="18" xfId="0" applyNumberFormat="1" applyFont="1" applyFill="1" applyBorder="1" applyAlignment="1">
      <alignment horizontal="right"/>
    </xf>
    <xf numFmtId="172" fontId="28" fillId="2" borderId="18" xfId="0" applyNumberFormat="1" applyFont="1" applyFill="1" applyBorder="1" applyAlignment="1">
      <alignment horizontal="right"/>
    </xf>
    <xf numFmtId="172" fontId="28" fillId="2" borderId="18" xfId="0" applyNumberFormat="1" applyFont="1" applyFill="1" applyBorder="1" applyAlignment="1"/>
    <xf numFmtId="164" fontId="0" fillId="0" borderId="18" xfId="0" applyNumberFormat="1" applyFont="1" applyFill="1" applyBorder="1" applyAlignment="1"/>
    <xf numFmtId="178" fontId="6" fillId="2" borderId="1" xfId="0" applyNumberFormat="1" applyFont="1" applyFill="1" applyBorder="1" applyAlignment="1">
      <alignment horizontal="right"/>
    </xf>
    <xf numFmtId="1" fontId="0" fillId="0" borderId="0" xfId="0" applyNumberFormat="1" applyFont="1" applyFill="1" applyBorder="1" applyAlignment="1"/>
    <xf numFmtId="49" fontId="2" fillId="2" borderId="0" xfId="0" applyNumberFormat="1" applyFont="1" applyFill="1" applyAlignment="1">
      <alignment vertical="center"/>
    </xf>
    <xf numFmtId="0" fontId="0" fillId="0" borderId="0" xfId="0" applyNumberFormat="1" applyFont="1" applyFill="1" applyBorder="1" applyAlignment="1">
      <alignment vertical="center"/>
    </xf>
    <xf numFmtId="49" fontId="2" fillId="2" borderId="0" xfId="0" applyNumberFormat="1" applyFont="1" applyFill="1" applyAlignment="1">
      <alignment vertical="top"/>
    </xf>
    <xf numFmtId="49" fontId="33" fillId="0" borderId="0" xfId="0" applyNumberFormat="1" applyFont="1" applyFill="1"/>
    <xf numFmtId="0" fontId="33" fillId="0" borderId="0" xfId="0" applyFont="1" applyFill="1"/>
    <xf numFmtId="3" fontId="33" fillId="0" borderId="0" xfId="0" applyNumberFormat="1" applyFont="1" applyFill="1"/>
    <xf numFmtId="0" fontId="36" fillId="0" borderId="0" xfId="0" applyFont="1" applyFill="1"/>
    <xf numFmtId="0" fontId="35" fillId="0" borderId="20" xfId="3" applyFont="1" applyFill="1" applyBorder="1" applyAlignment="1">
      <alignment horizontal="center" vertical="center" wrapText="1"/>
    </xf>
    <xf numFmtId="0" fontId="35" fillId="0" borderId="20" xfId="3" applyFont="1" applyFill="1" applyBorder="1" applyAlignment="1">
      <alignment horizontal="center" vertical="center"/>
    </xf>
    <xf numFmtId="0" fontId="35" fillId="0" borderId="20" xfId="3" applyFont="1" applyFill="1" applyBorder="1" applyAlignment="1">
      <alignment vertical="center"/>
    </xf>
    <xf numFmtId="3" fontId="35" fillId="0" borderId="20" xfId="3" applyNumberFormat="1" applyFont="1" applyFill="1" applyBorder="1" applyAlignment="1">
      <alignment vertical="center"/>
    </xf>
    <xf numFmtId="0" fontId="37" fillId="0" borderId="20" xfId="3" applyFont="1" applyFill="1" applyBorder="1" applyAlignment="1">
      <alignment horizontal="center" vertical="center"/>
    </xf>
    <xf numFmtId="0" fontId="37" fillId="0" borderId="20" xfId="3" applyFont="1" applyFill="1" applyBorder="1" applyAlignment="1">
      <alignment vertical="center"/>
    </xf>
    <xf numFmtId="3" fontId="24" fillId="0" borderId="1" xfId="0" applyNumberFormat="1" applyFont="1" applyFill="1" applyBorder="1" applyAlignment="1">
      <alignment horizontal="right"/>
    </xf>
    <xf numFmtId="0" fontId="38" fillId="0" borderId="0" xfId="0" applyFont="1" applyFill="1"/>
    <xf numFmtId="0" fontId="37" fillId="0" borderId="20" xfId="3" applyFont="1" applyFill="1" applyBorder="1" applyAlignment="1">
      <alignment horizontal="left" vertical="center"/>
    </xf>
    <xf numFmtId="0" fontId="37" fillId="0" borderId="20" xfId="3" applyFont="1" applyFill="1" applyBorder="1" applyAlignment="1">
      <alignment vertical="center" wrapText="1"/>
    </xf>
    <xf numFmtId="1" fontId="37" fillId="0" borderId="20" xfId="3" applyNumberFormat="1" applyFont="1" applyFill="1" applyBorder="1" applyAlignment="1">
      <alignment horizontal="left" vertical="center" wrapText="1"/>
    </xf>
    <xf numFmtId="3" fontId="23" fillId="0" borderId="1" xfId="0" applyNumberFormat="1" applyFont="1" applyFill="1" applyBorder="1" applyAlignment="1">
      <alignment horizontal="right"/>
    </xf>
    <xf numFmtId="3" fontId="38" fillId="0" borderId="0" xfId="0" applyNumberFormat="1" applyFont="1" applyFill="1"/>
    <xf numFmtId="0" fontId="35" fillId="0" borderId="21" xfId="3" applyFont="1" applyFill="1" applyBorder="1" applyAlignment="1">
      <alignment vertical="center" wrapText="1"/>
    </xf>
    <xf numFmtId="0" fontId="39" fillId="0" borderId="0" xfId="0" applyFont="1" applyFill="1"/>
    <xf numFmtId="3" fontId="39" fillId="0" borderId="0" xfId="0" applyNumberFormat="1" applyFont="1" applyFill="1"/>
    <xf numFmtId="0" fontId="40" fillId="0" borderId="0" xfId="0" applyNumberFormat="1" applyFont="1" applyFill="1" applyBorder="1" applyAlignment="1">
      <alignment vertical="center"/>
    </xf>
    <xf numFmtId="0" fontId="39" fillId="0" borderId="0" xfId="0" applyNumberFormat="1" applyFont="1" applyFill="1"/>
    <xf numFmtId="0" fontId="41" fillId="0" borderId="18" xfId="0" applyNumberFormat="1" applyFont="1" applyFill="1" applyBorder="1" applyAlignment="1">
      <alignment horizontal="center" vertical="center"/>
    </xf>
    <xf numFmtId="0" fontId="41" fillId="0" borderId="18" xfId="0" applyNumberFormat="1" applyFont="1" applyFill="1" applyBorder="1" applyAlignment="1">
      <alignment horizontal="center" vertical="center" wrapText="1"/>
    </xf>
    <xf numFmtId="0" fontId="41" fillId="0" borderId="26" xfId="0" applyNumberFormat="1" applyFont="1" applyFill="1" applyBorder="1" applyAlignment="1">
      <alignment horizontal="center" vertical="center"/>
    </xf>
    <xf numFmtId="0" fontId="39" fillId="0" borderId="18" xfId="0" applyNumberFormat="1" applyFont="1" applyFill="1" applyBorder="1"/>
    <xf numFmtId="1" fontId="39" fillId="0" borderId="18" xfId="0" applyNumberFormat="1" applyFont="1" applyFill="1" applyBorder="1"/>
    <xf numFmtId="1" fontId="42" fillId="0" borderId="26" xfId="0" applyNumberFormat="1" applyFont="1" applyFill="1" applyBorder="1" applyAlignment="1">
      <alignment horizontal="right" vertical="center"/>
    </xf>
    <xf numFmtId="1" fontId="39" fillId="0" borderId="0" xfId="0" applyNumberFormat="1" applyFont="1" applyFill="1"/>
    <xf numFmtId="1" fontId="42" fillId="0" borderId="18" xfId="0" applyNumberFormat="1" applyFont="1" applyFill="1" applyBorder="1" applyAlignment="1">
      <alignment horizontal="right" vertical="center"/>
    </xf>
    <xf numFmtId="1" fontId="39" fillId="0" borderId="26" xfId="0" applyNumberFormat="1" applyFont="1" applyFill="1" applyBorder="1"/>
    <xf numFmtId="0" fontId="39" fillId="5" borderId="18" xfId="0" applyNumberFormat="1" applyFont="1" applyFill="1" applyBorder="1"/>
    <xf numFmtId="0" fontId="39" fillId="5" borderId="28" xfId="0" applyNumberFormat="1" applyFont="1" applyFill="1" applyBorder="1"/>
    <xf numFmtId="1" fontId="42" fillId="0" borderId="28" xfId="0" applyNumberFormat="1" applyFont="1" applyFill="1" applyBorder="1" applyAlignment="1">
      <alignment horizontal="right" vertical="center"/>
    </xf>
    <xf numFmtId="1" fontId="42" fillId="0" borderId="29" xfId="0" applyNumberFormat="1" applyFont="1" applyFill="1" applyBorder="1" applyAlignment="1">
      <alignment horizontal="right" vertical="center"/>
    </xf>
    <xf numFmtId="0" fontId="36" fillId="0" borderId="30" xfId="0" applyNumberFormat="1" applyFont="1" applyFill="1" applyBorder="1"/>
    <xf numFmtId="0" fontId="36" fillId="0" borderId="0" xfId="0" applyNumberFormat="1" applyFont="1" applyFill="1"/>
    <xf numFmtId="0" fontId="41" fillId="0" borderId="0" xfId="0" applyNumberFormat="1" applyFont="1" applyFill="1"/>
    <xf numFmtId="0" fontId="43" fillId="0" borderId="0" xfId="0" applyNumberFormat="1" applyFont="1"/>
    <xf numFmtId="0" fontId="39" fillId="0" borderId="0" xfId="0" applyNumberFormat="1" applyFont="1"/>
    <xf numFmtId="184" fontId="44" fillId="3" borderId="25" xfId="4" applyNumberFormat="1" applyFont="1" applyFill="1" applyBorder="1" applyAlignment="1">
      <alignment horizontal="center" vertical="center" wrapText="1"/>
    </xf>
    <xf numFmtId="184" fontId="44" fillId="3" borderId="18" xfId="5" applyNumberFormat="1" applyFont="1" applyFill="1" applyBorder="1" applyAlignment="1">
      <alignment horizontal="center" vertical="top" wrapText="1"/>
    </xf>
    <xf numFmtId="184" fontId="44" fillId="3" borderId="26" xfId="5" applyNumberFormat="1" applyFont="1" applyFill="1" applyBorder="1" applyAlignment="1">
      <alignment horizontal="center" vertical="top" wrapText="1"/>
    </xf>
    <xf numFmtId="182" fontId="44" fillId="2" borderId="18" xfId="0" applyNumberFormat="1" applyFont="1" applyFill="1" applyBorder="1" applyAlignment="1">
      <alignment horizontal="left"/>
    </xf>
    <xf numFmtId="3" fontId="44" fillId="0" borderId="36" xfId="6" applyNumberFormat="1" applyFont="1" applyFill="1" applyBorder="1" applyAlignment="1">
      <alignment horizontal="right" wrapText="1"/>
    </xf>
    <xf numFmtId="10" fontId="41" fillId="0" borderId="0" xfId="2" applyNumberFormat="1" applyFont="1"/>
    <xf numFmtId="185" fontId="41" fillId="0" borderId="0" xfId="0" applyNumberFormat="1" applyFont="1"/>
    <xf numFmtId="0" fontId="41" fillId="0" borderId="0" xfId="0" applyNumberFormat="1" applyFont="1"/>
    <xf numFmtId="182" fontId="42" fillId="2" borderId="18" xfId="0" applyNumberFormat="1" applyFont="1" applyFill="1" applyBorder="1" applyAlignment="1">
      <alignment horizontal="left"/>
    </xf>
    <xf numFmtId="3" fontId="42" fillId="0" borderId="18" xfId="6" applyNumberFormat="1" applyFont="1" applyFill="1" applyBorder="1" applyAlignment="1">
      <alignment horizontal="right" wrapText="1"/>
    </xf>
    <xf numFmtId="0" fontId="45" fillId="0" borderId="0" xfId="0" applyFont="1"/>
    <xf numFmtId="3" fontId="42" fillId="0" borderId="0" xfId="6" applyNumberFormat="1" applyFont="1" applyFill="1" applyBorder="1" applyAlignment="1">
      <alignment horizontal="right" wrapText="1"/>
    </xf>
    <xf numFmtId="0" fontId="36" fillId="0" borderId="0" xfId="0" applyNumberFormat="1" applyFont="1"/>
    <xf numFmtId="0" fontId="38" fillId="0" borderId="0" xfId="0" applyNumberFormat="1" applyFont="1"/>
    <xf numFmtId="3" fontId="37" fillId="0" borderId="0" xfId="6" applyNumberFormat="1" applyFont="1" applyFill="1" applyBorder="1" applyAlignment="1">
      <alignment horizontal="right" wrapText="1"/>
    </xf>
    <xf numFmtId="0" fontId="39" fillId="0" borderId="0" xfId="0" applyNumberFormat="1" applyFont="1" applyAlignment="1">
      <alignment horizontal="center"/>
    </xf>
    <xf numFmtId="0" fontId="41" fillId="7" borderId="18" xfId="0" applyNumberFormat="1" applyFont="1" applyFill="1" applyBorder="1" applyAlignment="1">
      <alignment vertical="center" wrapText="1"/>
    </xf>
    <xf numFmtId="0" fontId="41" fillId="7" borderId="37" xfId="0" applyNumberFormat="1" applyFont="1" applyFill="1" applyBorder="1" applyAlignment="1">
      <alignment vertical="center" wrapText="1"/>
    </xf>
    <xf numFmtId="0" fontId="41" fillId="7" borderId="18" xfId="0" applyNumberFormat="1" applyFont="1" applyFill="1" applyBorder="1" applyAlignment="1">
      <alignment horizontal="center" vertical="center" wrapText="1"/>
    </xf>
    <xf numFmtId="182" fontId="44" fillId="0" borderId="18" xfId="0" applyNumberFormat="1" applyFont="1" applyFill="1" applyBorder="1" applyAlignment="1">
      <alignment horizontal="left"/>
    </xf>
    <xf numFmtId="187" fontId="35" fillId="0" borderId="18" xfId="7" applyNumberFormat="1" applyFont="1" applyFill="1" applyBorder="1" applyAlignment="1">
      <alignment horizontal="right" vertical="top"/>
    </xf>
    <xf numFmtId="182" fontId="42" fillId="0" borderId="18" xfId="0" applyNumberFormat="1" applyFont="1" applyFill="1" applyBorder="1" applyAlignment="1">
      <alignment horizontal="left"/>
    </xf>
    <xf numFmtId="187" fontId="37" fillId="5" borderId="18" xfId="7" applyNumberFormat="1" applyFont="1" applyFill="1" applyBorder="1" applyAlignment="1">
      <alignment horizontal="right" vertical="top"/>
    </xf>
    <xf numFmtId="183" fontId="37" fillId="5" borderId="18" xfId="1" applyNumberFormat="1" applyFont="1" applyFill="1" applyBorder="1" applyAlignment="1">
      <alignment horizontal="right" vertical="top"/>
    </xf>
    <xf numFmtId="0" fontId="44" fillId="7" borderId="18" xfId="8" applyFont="1" applyFill="1" applyBorder="1" applyAlignment="1">
      <alignment horizontal="center" vertical="center" wrapText="1"/>
    </xf>
    <xf numFmtId="2" fontId="39" fillId="0" borderId="0" xfId="0" applyNumberFormat="1" applyFont="1"/>
    <xf numFmtId="188" fontId="39" fillId="0" borderId="0" xfId="0" applyNumberFormat="1" applyFont="1"/>
    <xf numFmtId="187" fontId="39" fillId="0" borderId="0" xfId="0" applyNumberFormat="1" applyFont="1"/>
    <xf numFmtId="183" fontId="39" fillId="0" borderId="0" xfId="1" applyNumberFormat="1" applyFont="1"/>
    <xf numFmtId="1" fontId="39" fillId="0" borderId="0" xfId="0" applyNumberFormat="1" applyFont="1"/>
    <xf numFmtId="183" fontId="39" fillId="0" borderId="0" xfId="0" applyNumberFormat="1" applyFont="1"/>
    <xf numFmtId="0" fontId="41" fillId="7" borderId="37" xfId="0" applyNumberFormat="1" applyFont="1" applyFill="1" applyBorder="1" applyAlignment="1">
      <alignment horizontal="center" vertical="center" wrapText="1"/>
    </xf>
    <xf numFmtId="0" fontId="44" fillId="7" borderId="41" xfId="8" applyFont="1" applyFill="1" applyBorder="1" applyAlignment="1">
      <alignment horizontal="center" vertical="center" wrapText="1"/>
    </xf>
    <xf numFmtId="0" fontId="41" fillId="0" borderId="18" xfId="0" applyNumberFormat="1" applyFont="1" applyBorder="1" applyAlignment="1">
      <alignment vertical="center" wrapText="1"/>
    </xf>
    <xf numFmtId="183" fontId="44" fillId="5" borderId="18" xfId="1" applyNumberFormat="1" applyFont="1" applyFill="1" applyBorder="1" applyAlignment="1">
      <alignment horizontal="right" vertical="top"/>
    </xf>
    <xf numFmtId="187" fontId="44" fillId="0" borderId="18" xfId="7" applyNumberFormat="1" applyFont="1" applyFill="1" applyBorder="1" applyAlignment="1">
      <alignment horizontal="right" vertical="top"/>
    </xf>
    <xf numFmtId="187" fontId="44" fillId="0" borderId="18" xfId="7" applyNumberFormat="1" applyFont="1" applyFill="1" applyBorder="1" applyAlignment="1">
      <alignment horizontal="right"/>
    </xf>
    <xf numFmtId="189" fontId="44" fillId="0" borderId="18" xfId="7" applyNumberFormat="1" applyFont="1" applyFill="1" applyBorder="1" applyAlignment="1">
      <alignment horizontal="right"/>
    </xf>
    <xf numFmtId="189" fontId="44" fillId="0" borderId="18" xfId="7" applyNumberFormat="1" applyFont="1" applyFill="1" applyBorder="1" applyAlignment="1">
      <alignment horizontal="right" vertical="top"/>
    </xf>
    <xf numFmtId="183" fontId="42" fillId="5" borderId="18" xfId="1" applyNumberFormat="1" applyFont="1" applyFill="1" applyBorder="1" applyAlignment="1">
      <alignment horizontal="right" vertical="top"/>
    </xf>
    <xf numFmtId="187" fontId="42" fillId="0" borderId="18" xfId="7" applyNumberFormat="1" applyFont="1" applyFill="1" applyBorder="1" applyAlignment="1">
      <alignment horizontal="right" vertical="top"/>
    </xf>
    <xf numFmtId="1" fontId="48" fillId="0" borderId="18" xfId="1" applyNumberFormat="1" applyFont="1" applyFill="1" applyBorder="1" applyAlignment="1">
      <alignment vertical="center"/>
    </xf>
    <xf numFmtId="189" fontId="48" fillId="0" borderId="18" xfId="1" applyNumberFormat="1" applyFont="1" applyFill="1" applyBorder="1" applyAlignment="1">
      <alignment horizontal="right" vertical="center"/>
    </xf>
    <xf numFmtId="0" fontId="49" fillId="0" borderId="0" xfId="0" applyNumberFormat="1" applyFont="1"/>
    <xf numFmtId="182" fontId="42" fillId="0" borderId="0" xfId="0" applyNumberFormat="1" applyFont="1" applyFill="1" applyBorder="1" applyAlignment="1">
      <alignment horizontal="left"/>
    </xf>
    <xf numFmtId="0" fontId="41" fillId="0" borderId="0" xfId="0" applyNumberFormat="1" applyFont="1" applyBorder="1" applyAlignment="1">
      <alignment vertical="center" wrapText="1"/>
    </xf>
    <xf numFmtId="190" fontId="41" fillId="0" borderId="0" xfId="0" applyNumberFormat="1" applyFont="1"/>
    <xf numFmtId="191" fontId="39" fillId="0" borderId="0" xfId="0" applyNumberFormat="1" applyFont="1"/>
    <xf numFmtId="0" fontId="36" fillId="0" borderId="0" xfId="0" applyFont="1"/>
    <xf numFmtId="165" fontId="39" fillId="0" borderId="0" xfId="0" applyNumberFormat="1" applyFont="1"/>
    <xf numFmtId="0" fontId="40" fillId="0" borderId="37" xfId="0" applyNumberFormat="1" applyFont="1" applyFill="1" applyBorder="1" applyAlignment="1">
      <alignment vertical="center"/>
    </xf>
    <xf numFmtId="0" fontId="40" fillId="0" borderId="38" xfId="0" applyNumberFormat="1" applyFont="1" applyFill="1" applyBorder="1" applyAlignment="1">
      <alignment vertical="center"/>
    </xf>
    <xf numFmtId="187" fontId="44" fillId="5" borderId="18" xfId="7" applyNumberFormat="1" applyFont="1" applyFill="1" applyBorder="1" applyAlignment="1">
      <alignment horizontal="right" vertical="top"/>
    </xf>
    <xf numFmtId="187" fontId="42" fillId="5" borderId="18" xfId="7" applyNumberFormat="1" applyFont="1" applyFill="1" applyBorder="1" applyAlignment="1">
      <alignment horizontal="right" vertical="top"/>
    </xf>
    <xf numFmtId="192" fontId="42" fillId="5" borderId="18" xfId="7" applyNumberFormat="1" applyFont="1" applyFill="1" applyBorder="1" applyAlignment="1">
      <alignment horizontal="right" vertical="top"/>
    </xf>
    <xf numFmtId="17" fontId="42" fillId="0" borderId="0" xfId="8" applyNumberFormat="1" applyFont="1" applyBorder="1" applyAlignment="1">
      <alignment horizontal="left"/>
    </xf>
    <xf numFmtId="0" fontId="41" fillId="0" borderId="0" xfId="0" applyNumberFormat="1" applyFont="1" applyBorder="1"/>
    <xf numFmtId="2" fontId="0" fillId="0" borderId="0" xfId="0" applyNumberFormat="1"/>
    <xf numFmtId="3" fontId="49" fillId="0" borderId="0" xfId="0" applyNumberFormat="1" applyFont="1" applyBorder="1" applyAlignment="1">
      <alignment vertical="center" wrapText="1"/>
    </xf>
    <xf numFmtId="17" fontId="44" fillId="0" borderId="0" xfId="8" applyNumberFormat="1" applyFont="1" applyBorder="1" applyAlignment="1">
      <alignment horizontal="left"/>
    </xf>
    <xf numFmtId="186" fontId="42" fillId="5" borderId="18" xfId="7" applyNumberFormat="1" applyFont="1" applyFill="1" applyBorder="1" applyAlignment="1">
      <alignment horizontal="right" vertical="top"/>
    </xf>
    <xf numFmtId="187" fontId="44" fillId="0" borderId="0" xfId="7" applyNumberFormat="1" applyFont="1" applyFill="1" applyBorder="1" applyAlignment="1">
      <alignment horizontal="right" vertical="top"/>
    </xf>
    <xf numFmtId="187" fontId="44" fillId="5" borderId="0" xfId="7" applyNumberFormat="1" applyFont="1" applyFill="1" applyBorder="1" applyAlignment="1">
      <alignment horizontal="right" vertical="top"/>
    </xf>
    <xf numFmtId="187" fontId="42" fillId="5" borderId="0" xfId="7" applyNumberFormat="1" applyFont="1" applyFill="1" applyBorder="1" applyAlignment="1">
      <alignment horizontal="right" vertical="top"/>
    </xf>
    <xf numFmtId="186" fontId="42" fillId="5" borderId="0" xfId="7" applyNumberFormat="1" applyFont="1" applyFill="1" applyBorder="1" applyAlignment="1">
      <alignment horizontal="right" vertical="top"/>
    </xf>
    <xf numFmtId="191" fontId="0" fillId="0" borderId="0" xfId="0" applyNumberFormat="1"/>
    <xf numFmtId="0" fontId="40" fillId="5" borderId="0" xfId="0" applyNumberFormat="1" applyFont="1" applyFill="1" applyBorder="1" applyAlignment="1">
      <alignment horizontal="left" vertical="center"/>
    </xf>
    <xf numFmtId="1" fontId="0" fillId="0" borderId="0" xfId="0" applyNumberFormat="1"/>
    <xf numFmtId="0" fontId="43" fillId="0" borderId="0" xfId="0" applyNumberFormat="1" applyFont="1" applyAlignment="1">
      <alignment horizontal="left"/>
    </xf>
    <xf numFmtId="0" fontId="50" fillId="7" borderId="18" xfId="0" applyNumberFormat="1" applyFont="1" applyFill="1" applyBorder="1" applyAlignment="1">
      <alignment horizontal="center" vertical="center"/>
    </xf>
    <xf numFmtId="1" fontId="41" fillId="0" borderId="18" xfId="0" applyNumberFormat="1" applyFont="1" applyFill="1" applyBorder="1"/>
    <xf numFmtId="1" fontId="44" fillId="5" borderId="18" xfId="7" applyNumberFormat="1" applyFont="1" applyFill="1" applyBorder="1" applyAlignment="1">
      <alignment horizontal="right" vertical="top"/>
    </xf>
    <xf numFmtId="165" fontId="44" fillId="5" borderId="18" xfId="7" applyNumberFormat="1" applyFont="1" applyFill="1" applyBorder="1" applyAlignment="1">
      <alignment horizontal="right" vertical="top"/>
    </xf>
    <xf numFmtId="182" fontId="42" fillId="0" borderId="18" xfId="9" applyNumberFormat="1" applyFont="1" applyFill="1" applyBorder="1" applyAlignment="1">
      <alignment horizontal="left"/>
    </xf>
    <xf numFmtId="1" fontId="39" fillId="5" borderId="18" xfId="0" applyNumberFormat="1" applyFont="1" applyFill="1" applyBorder="1"/>
    <xf numFmtId="1" fontId="42" fillId="5" borderId="18" xfId="7" applyNumberFormat="1" applyFont="1" applyFill="1" applyBorder="1" applyAlignment="1">
      <alignment horizontal="right" vertical="top"/>
    </xf>
    <xf numFmtId="165" fontId="42" fillId="5" borderId="18" xfId="7" applyNumberFormat="1" applyFont="1" applyFill="1" applyBorder="1" applyAlignment="1">
      <alignment horizontal="right" vertical="top"/>
    </xf>
    <xf numFmtId="1" fontId="42" fillId="0" borderId="18" xfId="7" applyNumberFormat="1" applyFont="1" applyFill="1" applyBorder="1" applyAlignment="1">
      <alignment horizontal="right" vertical="top"/>
    </xf>
    <xf numFmtId="165" fontId="39" fillId="0" borderId="0" xfId="0" applyNumberFormat="1" applyFont="1" applyBorder="1"/>
    <xf numFmtId="0" fontId="51" fillId="0" borderId="0" xfId="0" applyFont="1"/>
    <xf numFmtId="0" fontId="50" fillId="7" borderId="18" xfId="0" applyFont="1" applyFill="1" applyBorder="1" applyAlignment="1">
      <alignment horizontal="center" vertical="center" wrapText="1"/>
    </xf>
    <xf numFmtId="0" fontId="44" fillId="0" borderId="18" xfId="0" applyFont="1" applyFill="1" applyBorder="1" applyAlignment="1">
      <alignment horizontal="center" vertical="center" wrapText="1"/>
    </xf>
    <xf numFmtId="183" fontId="42" fillId="0" borderId="18" xfId="0" applyNumberFormat="1" applyFont="1" applyFill="1" applyBorder="1" applyAlignment="1">
      <alignment horizontal="center" vertical="center" wrapText="1"/>
    </xf>
    <xf numFmtId="183" fontId="42" fillId="0" borderId="18" xfId="0" applyNumberFormat="1" applyFont="1" applyFill="1" applyBorder="1" applyAlignment="1">
      <alignment horizontal="left" vertical="top" wrapText="1"/>
    </xf>
    <xf numFmtId="193" fontId="39" fillId="0" borderId="18" xfId="1" applyNumberFormat="1" applyFont="1" applyFill="1" applyBorder="1" applyAlignment="1">
      <alignment horizontal="right"/>
    </xf>
    <xf numFmtId="183" fontId="39" fillId="0" borderId="18" xfId="1" applyNumberFormat="1" applyFont="1" applyFill="1" applyBorder="1" applyAlignment="1">
      <alignment horizontal="right"/>
    </xf>
    <xf numFmtId="193" fontId="42" fillId="0" borderId="18" xfId="1" applyNumberFormat="1" applyFont="1" applyFill="1" applyBorder="1" applyAlignment="1">
      <alignment horizontal="right"/>
    </xf>
    <xf numFmtId="183" fontId="42" fillId="0" borderId="18" xfId="1" applyNumberFormat="1" applyFont="1" applyFill="1" applyBorder="1" applyAlignment="1">
      <alignment horizontal="right"/>
    </xf>
    <xf numFmtId="193" fontId="42" fillId="0" borderId="36" xfId="1" applyNumberFormat="1" applyFont="1" applyFill="1" applyBorder="1" applyAlignment="1">
      <alignment horizontal="right" vertical="top"/>
    </xf>
    <xf numFmtId="165" fontId="51" fillId="0" borderId="0" xfId="0" applyNumberFormat="1" applyFont="1"/>
    <xf numFmtId="183" fontId="42" fillId="0" borderId="18" xfId="1" applyNumberFormat="1" applyFont="1" applyFill="1" applyBorder="1" applyAlignment="1">
      <alignment horizontal="right" vertical="top"/>
    </xf>
    <xf numFmtId="183" fontId="44" fillId="0" borderId="18" xfId="0" applyNumberFormat="1" applyFont="1" applyFill="1" applyBorder="1" applyAlignment="1">
      <alignment horizontal="left" vertical="top" wrapText="1"/>
    </xf>
    <xf numFmtId="183" fontId="41" fillId="0" borderId="18" xfId="1" applyNumberFormat="1" applyFont="1" applyFill="1" applyBorder="1" applyAlignment="1">
      <alignment horizontal="right"/>
    </xf>
    <xf numFmtId="165" fontId="53" fillId="0" borderId="0" xfId="0" applyNumberFormat="1" applyFont="1"/>
    <xf numFmtId="183" fontId="44" fillId="0" borderId="18" xfId="0" applyNumberFormat="1" applyFont="1" applyFill="1" applyBorder="1" applyAlignment="1">
      <alignment horizontal="center" vertical="center" wrapText="1"/>
    </xf>
    <xf numFmtId="1" fontId="51" fillId="0" borderId="0" xfId="0" applyNumberFormat="1" applyFont="1"/>
    <xf numFmtId="193" fontId="42" fillId="5" borderId="18" xfId="1" applyNumberFormat="1" applyFont="1" applyFill="1" applyBorder="1" applyAlignment="1">
      <alignment horizontal="right" vertical="top"/>
    </xf>
    <xf numFmtId="193" fontId="42" fillId="0" borderId="18" xfId="1" applyNumberFormat="1" applyFont="1" applyFill="1" applyBorder="1" applyAlignment="1">
      <alignment horizontal="right" vertical="top"/>
    </xf>
    <xf numFmtId="183" fontId="42" fillId="0" borderId="18" xfId="1" applyNumberFormat="1" applyFont="1" applyFill="1" applyBorder="1" applyAlignment="1">
      <alignment vertical="center"/>
    </xf>
    <xf numFmtId="183" fontId="39" fillId="0" borderId="18" xfId="1" applyNumberFormat="1" applyFont="1" applyFill="1" applyBorder="1" applyAlignment="1">
      <alignment vertical="center"/>
    </xf>
    <xf numFmtId="183" fontId="42" fillId="5" borderId="18" xfId="1" applyNumberFormat="1" applyFont="1" applyFill="1" applyBorder="1" applyAlignment="1">
      <alignment vertical="center"/>
    </xf>
    <xf numFmtId="183" fontId="44" fillId="0" borderId="18" xfId="1" applyNumberFormat="1" applyFont="1" applyFill="1" applyBorder="1" applyAlignment="1">
      <alignment horizontal="right" vertical="top"/>
    </xf>
    <xf numFmtId="0" fontId="44" fillId="0" borderId="18" xfId="0" applyFont="1" applyFill="1" applyBorder="1" applyAlignment="1">
      <alignment horizontal="center" vertical="top" wrapText="1"/>
    </xf>
    <xf numFmtId="193" fontId="42" fillId="0" borderId="18" xfId="0" applyNumberFormat="1" applyFont="1" applyFill="1" applyBorder="1" applyAlignment="1">
      <alignment horizontal="center" vertical="center" wrapText="1"/>
    </xf>
    <xf numFmtId="193" fontId="32" fillId="0" borderId="18" xfId="0" applyNumberFormat="1" applyFont="1" applyFill="1" applyBorder="1" applyAlignment="1">
      <alignment horizontal="left" vertical="top" wrapText="1"/>
    </xf>
    <xf numFmtId="43" fontId="39" fillId="0" borderId="18" xfId="1" quotePrefix="1" applyNumberFormat="1" applyFont="1" applyFill="1" applyBorder="1" applyAlignment="1">
      <alignment horizontal="right"/>
    </xf>
    <xf numFmtId="183" fontId="39" fillId="0" borderId="18" xfId="1" quotePrefix="1" applyNumberFormat="1" applyFont="1" applyFill="1" applyBorder="1" applyAlignment="1">
      <alignment horizontal="right"/>
    </xf>
    <xf numFmtId="43" fontId="42" fillId="5" borderId="18" xfId="1" applyNumberFormat="1" applyFont="1" applyFill="1" applyBorder="1" applyAlignment="1">
      <alignment horizontal="right" vertical="top"/>
    </xf>
    <xf numFmtId="193" fontId="39" fillId="0" borderId="18" xfId="1" quotePrefix="1" applyNumberFormat="1" applyFont="1" applyFill="1" applyBorder="1" applyAlignment="1">
      <alignment horizontal="right"/>
    </xf>
    <xf numFmtId="193" fontId="44" fillId="0" borderId="18" xfId="0" applyNumberFormat="1" applyFont="1" applyFill="1" applyBorder="1" applyAlignment="1">
      <alignment horizontal="center" vertical="top" wrapText="1"/>
    </xf>
    <xf numFmtId="193" fontId="44" fillId="0" borderId="18" xfId="0" applyNumberFormat="1" applyFont="1" applyFill="1" applyBorder="1" applyAlignment="1">
      <alignment horizontal="left" vertical="top" wrapText="1"/>
    </xf>
    <xf numFmtId="193" fontId="44" fillId="5" borderId="18" xfId="1" applyNumberFormat="1" applyFont="1" applyFill="1" applyBorder="1" applyAlignment="1">
      <alignment horizontal="right" vertical="top"/>
    </xf>
    <xf numFmtId="193" fontId="42" fillId="0" borderId="18" xfId="0" applyNumberFormat="1" applyFont="1" applyFill="1" applyBorder="1" applyAlignment="1">
      <alignment horizontal="left" vertical="top" wrapText="1"/>
    </xf>
    <xf numFmtId="1" fontId="39" fillId="0" borderId="18" xfId="1" applyNumberFormat="1" applyFont="1" applyFill="1" applyBorder="1" applyAlignment="1">
      <alignment horizontal="right"/>
    </xf>
    <xf numFmtId="165" fontId="39" fillId="0" borderId="18" xfId="1" applyNumberFormat="1" applyFont="1" applyFill="1" applyBorder="1" applyAlignment="1">
      <alignment horizontal="right"/>
    </xf>
    <xf numFmtId="1" fontId="41" fillId="0" borderId="18" xfId="1" applyNumberFormat="1" applyFont="1" applyFill="1" applyBorder="1" applyAlignment="1">
      <alignment horizontal="right"/>
    </xf>
    <xf numFmtId="183" fontId="41" fillId="0" borderId="18" xfId="1" quotePrefix="1" applyNumberFormat="1" applyFont="1" applyFill="1" applyBorder="1" applyAlignment="1">
      <alignment horizontal="right"/>
    </xf>
    <xf numFmtId="0" fontId="44" fillId="0" borderId="0" xfId="0" applyFont="1" applyFill="1" applyBorder="1" applyAlignment="1">
      <alignment horizontal="center" vertical="top" wrapText="1"/>
    </xf>
    <xf numFmtId="193" fontId="44" fillId="0" borderId="0" xfId="1" applyNumberFormat="1" applyFont="1" applyFill="1" applyBorder="1" applyAlignment="1">
      <alignment horizontal="right" vertical="top"/>
    </xf>
    <xf numFmtId="0" fontId="39" fillId="0" borderId="0" xfId="0" applyFont="1"/>
    <xf numFmtId="0" fontId="51" fillId="0" borderId="0" xfId="0" applyFont="1" applyFill="1"/>
    <xf numFmtId="2" fontId="51" fillId="0" borderId="0" xfId="0" applyNumberFormat="1" applyFont="1"/>
    <xf numFmtId="2" fontId="54" fillId="0" borderId="0" xfId="0" applyNumberFormat="1" applyFont="1" applyFill="1"/>
    <xf numFmtId="0" fontId="51" fillId="8" borderId="0" xfId="0" applyFont="1" applyFill="1"/>
    <xf numFmtId="183" fontId="42" fillId="0" borderId="18" xfId="0" applyNumberFormat="1" applyFont="1" applyFill="1" applyBorder="1" applyAlignment="1">
      <alignment horizontal="center" vertical="top" wrapText="1"/>
    </xf>
    <xf numFmtId="165" fontId="51" fillId="0" borderId="0" xfId="0" applyNumberFormat="1" applyFont="1" applyFill="1"/>
    <xf numFmtId="183" fontId="51" fillId="0" borderId="18" xfId="0" applyNumberFormat="1" applyFont="1" applyFill="1" applyBorder="1"/>
    <xf numFmtId="183" fontId="42" fillId="0" borderId="18" xfId="0" applyNumberFormat="1" applyFont="1" applyFill="1" applyBorder="1" applyAlignment="1">
      <alignment horizontal="right" vertical="top" wrapText="1"/>
    </xf>
    <xf numFmtId="165" fontId="41" fillId="0" borderId="18" xfId="1" applyNumberFormat="1" applyFont="1" applyFill="1" applyBorder="1" applyAlignment="1">
      <alignment horizontal="right"/>
    </xf>
    <xf numFmtId="0" fontId="41" fillId="0" borderId="0" xfId="0" applyFont="1" applyFill="1"/>
    <xf numFmtId="0" fontId="55" fillId="0" borderId="0" xfId="0" applyFont="1" applyFill="1"/>
    <xf numFmtId="0" fontId="40" fillId="0" borderId="19" xfId="0" applyNumberFormat="1" applyFont="1" applyFill="1" applyBorder="1" applyAlignment="1">
      <alignment vertical="center"/>
    </xf>
    <xf numFmtId="0" fontId="50" fillId="0" borderId="37" xfId="0" applyFont="1" applyFill="1" applyBorder="1" applyAlignment="1">
      <alignment horizontal="center" vertical="center" wrapText="1"/>
    </xf>
    <xf numFmtId="0" fontId="41" fillId="0" borderId="37" xfId="0" applyNumberFormat="1" applyFont="1" applyFill="1" applyBorder="1" applyAlignment="1">
      <alignment horizontal="center" vertical="center" wrapText="1"/>
    </xf>
    <xf numFmtId="0" fontId="50" fillId="0" borderId="21" xfId="0" applyFont="1" applyFill="1" applyBorder="1" applyAlignment="1">
      <alignment horizontal="right" vertical="top"/>
    </xf>
    <xf numFmtId="194" fontId="42" fillId="0" borderId="18" xfId="1" applyNumberFormat="1" applyFont="1" applyFill="1" applyBorder="1" applyAlignment="1">
      <alignment horizontal="right" vertical="top"/>
    </xf>
    <xf numFmtId="43" fontId="42" fillId="0" borderId="18" xfId="1" applyNumberFormat="1" applyFont="1" applyFill="1" applyBorder="1" applyAlignment="1">
      <alignment horizontal="right" vertical="top"/>
    </xf>
    <xf numFmtId="0" fontId="51" fillId="0" borderId="0" xfId="0" applyNumberFormat="1" applyFont="1" applyFill="1"/>
    <xf numFmtId="0" fontId="50" fillId="0" borderId="45" xfId="0" applyFont="1" applyFill="1" applyBorder="1" applyAlignment="1">
      <alignment horizontal="right" vertical="top"/>
    </xf>
    <xf numFmtId="193" fontId="48" fillId="0" borderId="18" xfId="0" applyNumberFormat="1" applyFont="1" applyFill="1" applyBorder="1" applyAlignment="1">
      <alignment horizontal="left" vertical="top"/>
    </xf>
    <xf numFmtId="2" fontId="48" fillId="0" borderId="18" xfId="0" applyNumberFormat="1" applyFont="1" applyFill="1" applyBorder="1" applyAlignment="1">
      <alignment horizontal="right" vertical="top"/>
    </xf>
    <xf numFmtId="1" fontId="39" fillId="0" borderId="18" xfId="1" quotePrefix="1" applyNumberFormat="1" applyFont="1" applyFill="1" applyBorder="1" applyAlignment="1">
      <alignment horizontal="right"/>
    </xf>
    <xf numFmtId="2" fontId="39" fillId="0" borderId="18" xfId="1" quotePrefix="1" applyNumberFormat="1" applyFont="1" applyFill="1" applyBorder="1" applyAlignment="1">
      <alignment horizontal="right"/>
    </xf>
    <xf numFmtId="0" fontId="48" fillId="0" borderId="18" xfId="0" applyFont="1" applyFill="1" applyBorder="1" applyAlignment="1">
      <alignment horizontal="left" vertical="top"/>
    </xf>
    <xf numFmtId="193" fontId="42" fillId="0" borderId="18" xfId="0" applyNumberFormat="1" applyFont="1" applyFill="1" applyBorder="1" applyAlignment="1">
      <alignment horizontal="right" vertical="top" wrapText="1"/>
    </xf>
    <xf numFmtId="193" fontId="44" fillId="0" borderId="18" xfId="10" applyNumberFormat="1" applyFont="1" applyFill="1" applyBorder="1" applyAlignment="1" applyProtection="1"/>
    <xf numFmtId="193" fontId="44" fillId="0" borderId="18" xfId="1" applyNumberFormat="1" applyFont="1" applyFill="1" applyBorder="1" applyAlignment="1">
      <alignment horizontal="right" vertical="top"/>
    </xf>
    <xf numFmtId="193" fontId="48" fillId="0" borderId="0" xfId="0" applyNumberFormat="1" applyFont="1" applyFill="1" applyBorder="1" applyAlignment="1">
      <alignment horizontal="right" vertical="top"/>
    </xf>
    <xf numFmtId="0" fontId="39" fillId="0" borderId="0" xfId="0" applyNumberFormat="1" applyFont="1" applyFill="1" applyAlignment="1">
      <alignment horizontal="left" wrapText="1"/>
    </xf>
    <xf numFmtId="183" fontId="48" fillId="0" borderId="0" xfId="0" applyNumberFormat="1" applyFont="1" applyFill="1" applyBorder="1" applyAlignment="1">
      <alignment horizontal="right" vertical="top"/>
    </xf>
    <xf numFmtId="195" fontId="51" fillId="0" borderId="0" xfId="0" applyNumberFormat="1" applyFont="1" applyFill="1"/>
    <xf numFmtId="191" fontId="51" fillId="0" borderId="0" xfId="0" applyNumberFormat="1" applyFont="1" applyFill="1"/>
    <xf numFmtId="184" fontId="33" fillId="0" borderId="21" xfId="6" applyFont="1" applyBorder="1"/>
    <xf numFmtId="184" fontId="33" fillId="0" borderId="42" xfId="6" applyFont="1" applyBorder="1"/>
    <xf numFmtId="184" fontId="43" fillId="0" borderId="42" xfId="6" applyFont="1" applyBorder="1"/>
    <xf numFmtId="184" fontId="43" fillId="0" borderId="39" xfId="6" applyFont="1" applyBorder="1"/>
    <xf numFmtId="184" fontId="43" fillId="0" borderId="40" xfId="6" applyFont="1" applyBorder="1"/>
    <xf numFmtId="184" fontId="17" fillId="0" borderId="0" xfId="6" applyFont="1"/>
    <xf numFmtId="3" fontId="15" fillId="0" borderId="0" xfId="0" applyNumberFormat="1" applyFont="1" applyFill="1" applyBorder="1" applyAlignment="1"/>
    <xf numFmtId="0" fontId="49" fillId="9" borderId="37" xfId="0" applyFont="1" applyFill="1" applyBorder="1" applyAlignment="1">
      <alignment vertical="center"/>
    </xf>
    <xf numFmtId="182" fontId="49" fillId="9" borderId="37" xfId="6" applyNumberFormat="1" applyFont="1" applyFill="1" applyBorder="1" applyAlignment="1">
      <alignment horizontal="center" vertical="top" wrapText="1"/>
    </xf>
    <xf numFmtId="184" fontId="43" fillId="0" borderId="38" xfId="6" applyFont="1" applyFill="1" applyBorder="1" applyAlignment="1">
      <alignment horizontal="justify" vertical="top" wrapText="1"/>
    </xf>
    <xf numFmtId="165" fontId="43" fillId="0" borderId="37" xfId="11" applyNumberFormat="1" applyFont="1" applyFill="1" applyBorder="1" applyAlignment="1">
      <alignment horizontal="right" wrapText="1"/>
    </xf>
    <xf numFmtId="184" fontId="43" fillId="0" borderId="30" xfId="6" applyFont="1" applyFill="1" applyBorder="1" applyAlignment="1">
      <alignment horizontal="justify" vertical="top" wrapText="1"/>
    </xf>
    <xf numFmtId="2" fontId="43" fillId="0" borderId="43" xfId="11" applyNumberFormat="1" applyFont="1" applyFill="1" applyBorder="1" applyAlignment="1">
      <alignment horizontal="right" wrapText="1"/>
    </xf>
    <xf numFmtId="184" fontId="20" fillId="0" borderId="43" xfId="6" applyFont="1" applyFill="1" applyBorder="1" applyAlignment="1">
      <alignment horizontal="justify" vertical="top" wrapText="1"/>
    </xf>
    <xf numFmtId="187" fontId="43" fillId="0" borderId="43" xfId="11" applyNumberFormat="1" applyFont="1" applyFill="1" applyBorder="1" applyAlignment="1">
      <alignment horizontal="right" wrapText="1"/>
    </xf>
    <xf numFmtId="187" fontId="43" fillId="0" borderId="0" xfId="11" applyNumberFormat="1" applyFont="1" applyFill="1" applyBorder="1" applyAlignment="1">
      <alignment horizontal="right" wrapText="1"/>
    </xf>
    <xf numFmtId="184" fontId="43" fillId="0" borderId="46" xfId="6" applyFont="1" applyFill="1" applyBorder="1" applyAlignment="1">
      <alignment horizontal="justify" vertical="top" wrapText="1"/>
    </xf>
    <xf numFmtId="0" fontId="33" fillId="5" borderId="21" xfId="0" applyFont="1" applyFill="1" applyBorder="1" applyAlignment="1"/>
    <xf numFmtId="0" fontId="33" fillId="5" borderId="42" xfId="0" applyFont="1" applyFill="1" applyBorder="1" applyAlignment="1"/>
    <xf numFmtId="184" fontId="43" fillId="0" borderId="43" xfId="6" applyFont="1" applyFill="1" applyBorder="1" applyAlignment="1">
      <alignment vertical="center" wrapText="1"/>
    </xf>
    <xf numFmtId="2" fontId="43" fillId="0" borderId="37" xfId="11" applyNumberFormat="1" applyFont="1" applyFill="1" applyBorder="1" applyAlignment="1">
      <alignment horizontal="right" wrapText="1"/>
    </xf>
    <xf numFmtId="165" fontId="43" fillId="0" borderId="43" xfId="11" applyNumberFormat="1" applyFont="1" applyFill="1" applyBorder="1" applyAlignment="1">
      <alignment horizontal="right" wrapText="1"/>
    </xf>
    <xf numFmtId="184" fontId="43" fillId="0" borderId="41" xfId="6" applyFont="1" applyFill="1" applyBorder="1" applyAlignment="1">
      <alignment vertical="center" wrapText="1"/>
    </xf>
    <xf numFmtId="184" fontId="43" fillId="0" borderId="37" xfId="6" applyFont="1" applyFill="1" applyBorder="1" applyAlignment="1">
      <alignment vertical="top" wrapText="1"/>
    </xf>
    <xf numFmtId="187" fontId="43" fillId="0" borderId="43" xfId="7" applyNumberFormat="1" applyFont="1" applyFill="1" applyBorder="1">
      <alignment horizontal="right"/>
    </xf>
    <xf numFmtId="2" fontId="17" fillId="0" borderId="0" xfId="6" applyNumberFormat="1" applyFont="1"/>
    <xf numFmtId="4" fontId="59" fillId="0" borderId="0" xfId="0" applyNumberFormat="1" applyFont="1"/>
    <xf numFmtId="4" fontId="0" fillId="0" borderId="0" xfId="0" applyNumberFormat="1"/>
    <xf numFmtId="3" fontId="0" fillId="0" borderId="0" xfId="0" applyNumberFormat="1"/>
    <xf numFmtId="184" fontId="43" fillId="0" borderId="43" xfId="6" applyFont="1" applyFill="1" applyBorder="1" applyAlignment="1">
      <alignment vertical="top" wrapText="1"/>
    </xf>
    <xf numFmtId="184" fontId="43" fillId="0" borderId="41" xfId="6" applyFont="1" applyFill="1" applyBorder="1" applyAlignment="1">
      <alignment vertical="top" wrapText="1"/>
    </xf>
    <xf numFmtId="196" fontId="43" fillId="0" borderId="37" xfId="11" applyNumberFormat="1" applyFont="1" applyFill="1" applyBorder="1" applyAlignment="1">
      <alignment horizontal="right" wrapText="1"/>
    </xf>
    <xf numFmtId="0" fontId="60" fillId="0" borderId="0" xfId="12" applyAlignment="1" applyProtection="1"/>
    <xf numFmtId="184" fontId="43" fillId="0" borderId="38" xfId="6" applyFont="1" applyFill="1" applyBorder="1" applyAlignment="1">
      <alignment vertical="top" wrapText="1"/>
    </xf>
    <xf numFmtId="3" fontId="43" fillId="0" borderId="37" xfId="0" applyNumberFormat="1" applyFont="1" applyFill="1" applyBorder="1" applyAlignment="1">
      <alignment horizontal="right" vertical="top" wrapText="1"/>
    </xf>
    <xf numFmtId="0" fontId="61" fillId="0" borderId="0" xfId="0" applyFont="1"/>
    <xf numFmtId="184" fontId="43" fillId="0" borderId="30" xfId="6" applyFont="1" applyFill="1" applyBorder="1" applyAlignment="1">
      <alignment vertical="top" wrapText="1"/>
    </xf>
    <xf numFmtId="3" fontId="43" fillId="0" borderId="43" xfId="0" applyNumberFormat="1" applyFont="1" applyFill="1" applyBorder="1" applyAlignment="1">
      <alignment horizontal="right" vertical="top" wrapText="1"/>
    </xf>
    <xf numFmtId="184" fontId="39" fillId="0" borderId="0" xfId="6" applyFont="1" applyAlignment="1">
      <alignment vertical="center"/>
    </xf>
    <xf numFmtId="184" fontId="43" fillId="0" borderId="46" xfId="6" applyFont="1" applyFill="1" applyBorder="1" applyAlignment="1">
      <alignment vertical="top" wrapText="1"/>
    </xf>
    <xf numFmtId="3" fontId="43" fillId="0" borderId="41" xfId="0" applyNumberFormat="1" applyFont="1" applyFill="1" applyBorder="1" applyAlignment="1">
      <alignment horizontal="right" vertical="top" wrapText="1"/>
    </xf>
    <xf numFmtId="165" fontId="43" fillId="0" borderId="41" xfId="11" applyNumberFormat="1" applyFont="1" applyFill="1" applyBorder="1" applyAlignment="1">
      <alignment horizontal="right" wrapText="1"/>
    </xf>
    <xf numFmtId="184" fontId="41" fillId="0" borderId="0" xfId="6" applyFont="1" applyFill="1" applyBorder="1" applyAlignment="1">
      <alignment horizontal="left" vertical="center"/>
    </xf>
    <xf numFmtId="184" fontId="41" fillId="0" borderId="0" xfId="6" applyFont="1" applyFill="1" applyBorder="1" applyAlignment="1">
      <alignment horizontal="left" vertical="center" wrapText="1"/>
    </xf>
    <xf numFmtId="184" fontId="41" fillId="0" borderId="0" xfId="6" applyFont="1" applyAlignment="1">
      <alignment vertical="center"/>
    </xf>
    <xf numFmtId="184" fontId="62" fillId="0" borderId="0" xfId="6" applyFont="1"/>
    <xf numFmtId="174" fontId="6" fillId="2" borderId="1" xfId="0" applyNumberFormat="1" applyFont="1" applyFill="1" applyBorder="1" applyAlignment="1">
      <alignment horizontal="right" vertical="center" wrapText="1"/>
    </xf>
    <xf numFmtId="1" fontId="6" fillId="2" borderId="1" xfId="0" applyNumberFormat="1" applyFont="1" applyFill="1" applyBorder="1" applyAlignment="1">
      <alignment horizontal="right" vertical="center" wrapText="1"/>
    </xf>
    <xf numFmtId="197" fontId="39" fillId="0" borderId="18" xfId="13" applyNumberFormat="1" applyFont="1" applyFill="1" applyBorder="1" applyAlignment="1">
      <alignment horizontal="right" vertical="top" wrapText="1"/>
    </xf>
    <xf numFmtId="4" fontId="41" fillId="0" borderId="18" xfId="13" applyNumberFormat="1" applyFont="1" applyFill="1" applyBorder="1" applyAlignment="1">
      <alignment horizontal="right" wrapText="1"/>
    </xf>
    <xf numFmtId="1" fontId="39" fillId="0" borderId="18" xfId="13" applyNumberFormat="1" applyFont="1" applyFill="1" applyBorder="1" applyAlignment="1">
      <alignment horizontal="right" vertical="top" wrapText="1"/>
    </xf>
    <xf numFmtId="165" fontId="39" fillId="0" borderId="18" xfId="13" applyNumberFormat="1" applyFont="1" applyFill="1" applyBorder="1" applyAlignment="1">
      <alignment horizontal="right" vertical="top" wrapText="1"/>
    </xf>
    <xf numFmtId="174" fontId="39" fillId="0" borderId="18" xfId="13" applyNumberFormat="1" applyFont="1" applyFill="1" applyBorder="1" applyAlignment="1">
      <alignment horizontal="right" vertical="top" wrapText="1"/>
    </xf>
    <xf numFmtId="180" fontId="39" fillId="0" borderId="18" xfId="13" applyNumberFormat="1" applyFont="1" applyFill="1" applyBorder="1" applyAlignment="1">
      <alignment horizontal="right" vertical="top" wrapText="1"/>
    </xf>
    <xf numFmtId="49" fontId="8" fillId="4" borderId="0" xfId="0" applyNumberFormat="1" applyFont="1" applyFill="1" applyAlignment="1">
      <alignment vertical="top" wrapText="1"/>
    </xf>
    <xf numFmtId="49" fontId="23" fillId="2" borderId="0" xfId="0" applyNumberFormat="1" applyFont="1" applyFill="1" applyAlignment="1">
      <alignment wrapText="1"/>
    </xf>
    <xf numFmtId="49" fontId="23" fillId="2" borderId="0" xfId="0" applyNumberFormat="1" applyFont="1" applyFill="1" applyAlignment="1">
      <alignment horizontal="left" vertical="center"/>
    </xf>
    <xf numFmtId="0" fontId="48" fillId="0" borderId="18" xfId="0" applyNumberFormat="1" applyFont="1" applyFill="1" applyBorder="1" applyAlignment="1">
      <alignment horizontal="right" vertical="top"/>
    </xf>
    <xf numFmtId="1" fontId="48" fillId="0" borderId="18" xfId="0" applyNumberFormat="1" applyFont="1" applyFill="1" applyBorder="1" applyAlignment="1">
      <alignment horizontal="right" vertical="top"/>
    </xf>
    <xf numFmtId="165" fontId="48" fillId="0" borderId="18" xfId="0" applyNumberFormat="1" applyFont="1" applyFill="1" applyBorder="1" applyAlignment="1">
      <alignment horizontal="right" vertical="top"/>
    </xf>
    <xf numFmtId="193" fontId="50" fillId="0" borderId="18" xfId="0" applyNumberFormat="1" applyFont="1" applyFill="1" applyBorder="1" applyAlignment="1">
      <alignment horizontal="left" vertical="top"/>
    </xf>
    <xf numFmtId="183" fontId="48" fillId="0" borderId="18" xfId="0" applyNumberFormat="1" applyFont="1" applyFill="1" applyBorder="1" applyAlignment="1">
      <alignment horizontal="right" vertical="top"/>
    </xf>
    <xf numFmtId="43" fontId="48" fillId="0" borderId="18" xfId="0" applyNumberFormat="1" applyFont="1" applyFill="1" applyBorder="1" applyAlignment="1">
      <alignment horizontal="right" vertical="top"/>
    </xf>
    <xf numFmtId="183" fontId="48" fillId="0" borderId="18" xfId="1" applyNumberFormat="1" applyFont="1" applyFill="1" applyBorder="1" applyAlignment="1">
      <alignment horizontal="right" vertical="top"/>
    </xf>
    <xf numFmtId="183" fontId="50" fillId="0" borderId="18" xfId="0" applyNumberFormat="1" applyFont="1" applyFill="1" applyBorder="1" applyAlignment="1">
      <alignment horizontal="right" vertical="top"/>
    </xf>
    <xf numFmtId="193" fontId="48" fillId="0" borderId="18" xfId="0" applyNumberFormat="1" applyFont="1" applyFill="1" applyBorder="1" applyAlignment="1">
      <alignment horizontal="right" vertical="top"/>
    </xf>
    <xf numFmtId="0" fontId="57" fillId="0" borderId="0" xfId="0" applyNumberFormat="1" applyFont="1" applyFill="1" applyBorder="1" applyAlignment="1"/>
    <xf numFmtId="0" fontId="65" fillId="2" borderId="0" xfId="0" applyFont="1" applyFill="1" applyAlignment="1">
      <alignment vertical="center"/>
    </xf>
    <xf numFmtId="49" fontId="64" fillId="2" borderId="20" xfId="0" applyNumberFormat="1" applyFont="1" applyFill="1" applyBorder="1" applyAlignment="1">
      <alignment horizontal="left" vertical="top"/>
    </xf>
    <xf numFmtId="49" fontId="64" fillId="2" borderId="20" xfId="0" applyNumberFormat="1" applyFont="1" applyFill="1" applyBorder="1" applyAlignment="1">
      <alignment horizontal="center"/>
    </xf>
    <xf numFmtId="0" fontId="65" fillId="2" borderId="20" xfId="0" applyFont="1" applyFill="1" applyBorder="1" applyAlignment="1">
      <alignment vertical="center"/>
    </xf>
    <xf numFmtId="0" fontId="65" fillId="2" borderId="20" xfId="0" applyFont="1" applyFill="1" applyBorder="1" applyAlignment="1">
      <alignment horizontal="left" vertical="center" wrapText="1"/>
    </xf>
    <xf numFmtId="49" fontId="2" fillId="2" borderId="0" xfId="0" applyNumberFormat="1" applyFont="1" applyFill="1" applyAlignment="1">
      <alignment horizontal="left"/>
    </xf>
    <xf numFmtId="49" fontId="7" fillId="2" borderId="0" xfId="0" applyNumberFormat="1" applyFont="1" applyFill="1" applyAlignment="1">
      <alignment horizontal="left"/>
    </xf>
    <xf numFmtId="49" fontId="3" fillId="2" borderId="0" xfId="0" applyNumberFormat="1" applyFont="1" applyFill="1" applyAlignment="1">
      <alignment horizontal="left"/>
    </xf>
    <xf numFmtId="49" fontId="2" fillId="2" borderId="0" xfId="0" applyNumberFormat="1" applyFont="1" applyFill="1" applyAlignment="1">
      <alignment horizontal="left" vertical="center"/>
    </xf>
    <xf numFmtId="49" fontId="2" fillId="2" borderId="5"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49" fontId="8" fillId="2" borderId="5" xfId="0" applyNumberFormat="1" applyFont="1" applyFill="1" applyBorder="1" applyAlignment="1">
      <alignment horizontal="center" vertical="center" wrapText="1"/>
    </xf>
    <xf numFmtId="49" fontId="8" fillId="2" borderId="6"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7" xfId="0" applyNumberFormat="1" applyFont="1" applyFill="1" applyBorder="1" applyAlignment="1">
      <alignment horizontal="center" wrapText="1"/>
    </xf>
    <xf numFmtId="49" fontId="2" fillId="2" borderId="10" xfId="0" applyNumberFormat="1" applyFont="1" applyFill="1" applyBorder="1" applyAlignment="1">
      <alignment horizontal="center" wrapText="1"/>
    </xf>
    <xf numFmtId="49" fontId="2" fillId="2" borderId="8" xfId="0" applyNumberFormat="1" applyFont="1" applyFill="1" applyBorder="1" applyAlignment="1">
      <alignment horizontal="center" wrapText="1"/>
    </xf>
    <xf numFmtId="49" fontId="2" fillId="2" borderId="7" xfId="0" applyNumberFormat="1" applyFont="1" applyFill="1" applyBorder="1" applyAlignment="1">
      <alignment horizontal="center"/>
    </xf>
    <xf numFmtId="49" fontId="2" fillId="2" borderId="8" xfId="0" applyNumberFormat="1" applyFont="1" applyFill="1" applyBorder="1" applyAlignment="1">
      <alignment horizont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49" fontId="23" fillId="2" borderId="0" xfId="0" applyNumberFormat="1" applyFont="1" applyFill="1" applyAlignment="1">
      <alignment horizontal="left" wrapText="1"/>
    </xf>
    <xf numFmtId="0" fontId="23" fillId="2" borderId="0" xfId="0" applyFont="1" applyFill="1" applyAlignment="1">
      <alignment horizontal="left" wrapText="1"/>
    </xf>
    <xf numFmtId="49" fontId="19" fillId="0" borderId="18" xfId="0" applyNumberFormat="1" applyFont="1" applyFill="1" applyBorder="1" applyAlignment="1">
      <alignment horizontal="center" vertical="center" wrapText="1"/>
    </xf>
    <xf numFmtId="49" fontId="19" fillId="2" borderId="18" xfId="0" applyNumberFormat="1" applyFont="1" applyFill="1" applyBorder="1" applyAlignment="1">
      <alignment horizontal="center"/>
    </xf>
    <xf numFmtId="49" fontId="19" fillId="0" borderId="18" xfId="0" applyNumberFormat="1" applyFont="1" applyFill="1" applyBorder="1" applyAlignment="1">
      <alignment horizontal="center" vertical="center"/>
    </xf>
    <xf numFmtId="0" fontId="25" fillId="0" borderId="18" xfId="0" applyNumberFormat="1" applyFont="1" applyFill="1" applyBorder="1" applyAlignment="1">
      <alignment horizontal="center"/>
    </xf>
    <xf numFmtId="49" fontId="19" fillId="2" borderId="18" xfId="0" applyNumberFormat="1" applyFont="1" applyFill="1" applyBorder="1" applyAlignment="1">
      <alignment horizontal="center" wrapText="1"/>
    </xf>
    <xf numFmtId="49" fontId="8" fillId="2" borderId="18" xfId="0" applyNumberFormat="1" applyFont="1" applyFill="1" applyBorder="1" applyAlignment="1">
      <alignment horizontal="center" wrapText="1"/>
    </xf>
    <xf numFmtId="49" fontId="19" fillId="2" borderId="0" xfId="0" applyNumberFormat="1" applyFont="1" applyFill="1" applyAlignment="1">
      <alignment horizontal="left" wrapText="1"/>
    </xf>
    <xf numFmtId="49" fontId="19" fillId="2" borderId="0" xfId="0" applyNumberFormat="1" applyFont="1" applyFill="1" applyAlignment="1">
      <alignment horizontal="left"/>
    </xf>
    <xf numFmtId="49" fontId="23" fillId="2" borderId="0" xfId="0" applyNumberFormat="1" applyFont="1" applyFill="1" applyAlignment="1">
      <alignment horizontal="left"/>
    </xf>
    <xf numFmtId="49" fontId="19" fillId="2" borderId="18" xfId="0" applyNumberFormat="1" applyFont="1" applyFill="1" applyBorder="1" applyAlignment="1">
      <alignment horizontal="center" vertical="center" wrapText="1"/>
    </xf>
    <xf numFmtId="182" fontId="19" fillId="2" borderId="18" xfId="0" applyNumberFormat="1" applyFont="1" applyFill="1" applyBorder="1" applyAlignment="1">
      <alignment horizontal="center" wrapText="1"/>
    </xf>
    <xf numFmtId="49" fontId="19" fillId="2" borderId="0" xfId="0" applyNumberFormat="1" applyFont="1" applyFill="1" applyAlignment="1">
      <alignment horizontal="left" vertical="top"/>
    </xf>
    <xf numFmtId="49" fontId="19" fillId="2" borderId="5" xfId="0" applyNumberFormat="1" applyFont="1" applyFill="1" applyBorder="1" applyAlignment="1">
      <alignment horizontal="center" vertical="center" wrapText="1"/>
    </xf>
    <xf numFmtId="49" fontId="19" fillId="2" borderId="9" xfId="0" applyNumberFormat="1" applyFont="1" applyFill="1" applyBorder="1" applyAlignment="1">
      <alignment horizontal="center" vertical="center" wrapText="1"/>
    </xf>
    <xf numFmtId="49" fontId="19" fillId="2" borderId="6" xfId="0" applyNumberFormat="1" applyFont="1" applyFill="1" applyBorder="1" applyAlignment="1">
      <alignment horizontal="center" vertical="center" wrapText="1"/>
    </xf>
    <xf numFmtId="49" fontId="19" fillId="2" borderId="11" xfId="0" applyNumberFormat="1" applyFont="1" applyFill="1" applyBorder="1" applyAlignment="1">
      <alignment horizontal="center" vertical="center"/>
    </xf>
    <xf numFmtId="49" fontId="19" fillId="2" borderId="2" xfId="0" applyNumberFormat="1" applyFont="1" applyFill="1" applyBorder="1" applyAlignment="1">
      <alignment horizontal="center" vertical="center"/>
    </xf>
    <xf numFmtId="49" fontId="19" fillId="2" borderId="12" xfId="0" applyNumberFormat="1" applyFont="1" applyFill="1" applyBorder="1" applyAlignment="1">
      <alignment horizontal="center" vertical="center"/>
    </xf>
    <xf numFmtId="49" fontId="19" fillId="2" borderId="4" xfId="0" applyNumberFormat="1" applyFont="1" applyFill="1" applyBorder="1" applyAlignment="1">
      <alignment horizontal="center" vertical="center"/>
    </xf>
    <xf numFmtId="49" fontId="19" fillId="2" borderId="7" xfId="0" applyNumberFormat="1" applyFont="1" applyFill="1" applyBorder="1" applyAlignment="1">
      <alignment horizontal="center" vertical="center"/>
    </xf>
    <xf numFmtId="49" fontId="19" fillId="2" borderId="10" xfId="0" applyNumberFormat="1" applyFont="1" applyFill="1" applyBorder="1" applyAlignment="1">
      <alignment horizontal="center" vertical="center"/>
    </xf>
    <xf numFmtId="49" fontId="19" fillId="2" borderId="8" xfId="0" applyNumberFormat="1" applyFont="1" applyFill="1" applyBorder="1" applyAlignment="1">
      <alignment horizontal="center" vertical="center"/>
    </xf>
    <xf numFmtId="49" fontId="19" fillId="2" borderId="7" xfId="0" applyNumberFormat="1" applyFont="1" applyFill="1" applyBorder="1" applyAlignment="1">
      <alignment horizontal="center" vertical="center" wrapText="1"/>
    </xf>
    <xf numFmtId="49" fontId="19" fillId="2" borderId="8"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xf>
    <xf numFmtId="49" fontId="3" fillId="2" borderId="8" xfId="0" applyNumberFormat="1" applyFont="1" applyFill="1" applyBorder="1" applyAlignment="1">
      <alignment horizontal="center" vertical="center"/>
    </xf>
    <xf numFmtId="0" fontId="3" fillId="2" borderId="0" xfId="0" applyFont="1" applyFill="1" applyAlignment="1">
      <alignment horizontal="left" wrapText="1"/>
    </xf>
    <xf numFmtId="49" fontId="3" fillId="2" borderId="0" xfId="0" applyNumberFormat="1" applyFont="1" applyFill="1" applyAlignment="1">
      <alignment horizontal="left" wrapText="1"/>
    </xf>
    <xf numFmtId="49" fontId="2" fillId="2" borderId="0" xfId="0" applyNumberFormat="1" applyFont="1" applyFill="1" applyAlignment="1">
      <alignment horizontal="left" vertical="top"/>
    </xf>
    <xf numFmtId="49" fontId="3" fillId="2" borderId="5"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17" xfId="0" applyNumberFormat="1" applyFont="1" applyFill="1" applyBorder="1" applyAlignment="1">
      <alignment horizontal="left" vertical="top"/>
    </xf>
    <xf numFmtId="49" fontId="2" fillId="2" borderId="0" xfId="0" applyNumberFormat="1" applyFont="1" applyFill="1" applyAlignment="1">
      <alignment horizontal="left" vertical="top" wrapText="1"/>
    </xf>
    <xf numFmtId="49" fontId="2" fillId="2" borderId="5" xfId="0" applyNumberFormat="1" applyFont="1" applyFill="1" applyBorder="1" applyAlignment="1">
      <alignment horizontal="center"/>
    </xf>
    <xf numFmtId="49" fontId="2" fillId="2" borderId="6" xfId="0" applyNumberFormat="1" applyFont="1" applyFill="1" applyBorder="1" applyAlignment="1">
      <alignment horizontal="center"/>
    </xf>
    <xf numFmtId="49" fontId="29" fillId="2" borderId="18" xfId="0" applyNumberFormat="1" applyFont="1" applyFill="1" applyBorder="1" applyAlignment="1">
      <alignment horizontal="center"/>
    </xf>
    <xf numFmtId="49" fontId="2" fillId="2" borderId="0" xfId="0" applyNumberFormat="1" applyFont="1" applyFill="1" applyBorder="1" applyAlignment="1">
      <alignment horizontal="left" vertical="top"/>
    </xf>
    <xf numFmtId="49" fontId="31" fillId="0" borderId="0" xfId="0" applyNumberFormat="1" applyFont="1" applyFill="1" applyAlignment="1">
      <alignment horizontal="left"/>
    </xf>
    <xf numFmtId="49" fontId="3" fillId="2" borderId="0" xfId="0" applyNumberFormat="1" applyFont="1" applyFill="1" applyBorder="1" applyAlignment="1">
      <alignment horizontal="left"/>
    </xf>
    <xf numFmtId="49" fontId="29" fillId="2" borderId="18" xfId="0" applyNumberFormat="1" applyFont="1" applyFill="1" applyBorder="1" applyAlignment="1">
      <alignment horizontal="center" vertical="center"/>
    </xf>
    <xf numFmtId="49" fontId="2" fillId="2" borderId="5" xfId="0" applyNumberFormat="1" applyFont="1" applyFill="1" applyBorder="1" applyAlignment="1">
      <alignment horizontal="right"/>
    </xf>
    <xf numFmtId="49" fontId="2" fillId="2" borderId="6" xfId="0" applyNumberFormat="1" applyFont="1" applyFill="1" applyBorder="1" applyAlignment="1">
      <alignment horizontal="right"/>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8" fillId="2" borderId="0" xfId="0" applyNumberFormat="1" applyFont="1" applyFill="1" applyAlignment="1">
      <alignment horizontal="left" vertical="top" wrapText="1"/>
    </xf>
    <xf numFmtId="49" fontId="9" fillId="2" borderId="5"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7" xfId="0" applyNumberFormat="1" applyFont="1" applyFill="1" applyBorder="1" applyAlignment="1">
      <alignment horizontal="left" vertical="center" wrapText="1"/>
    </xf>
    <xf numFmtId="49" fontId="3" fillId="2" borderId="13" xfId="0" applyNumberFormat="1" applyFont="1" applyFill="1" applyBorder="1" applyAlignment="1">
      <alignment horizontal="left" wrapText="1"/>
    </xf>
    <xf numFmtId="49" fontId="3" fillId="2" borderId="14" xfId="0" applyNumberFormat="1" applyFont="1" applyFill="1" applyBorder="1" applyAlignment="1">
      <alignment horizontal="left" wrapText="1"/>
    </xf>
    <xf numFmtId="49" fontId="3" fillId="2" borderId="15" xfId="0" applyNumberFormat="1" applyFont="1" applyFill="1" applyBorder="1" applyAlignment="1">
      <alignment horizontal="left" wrapText="1"/>
    </xf>
    <xf numFmtId="49" fontId="2" fillId="2" borderId="10" xfId="0" applyNumberFormat="1" applyFont="1" applyFill="1" applyBorder="1" applyAlignment="1">
      <alignment horizontal="center" vertical="center"/>
    </xf>
    <xf numFmtId="49" fontId="3" fillId="2" borderId="5" xfId="0" applyNumberFormat="1" applyFont="1" applyFill="1" applyBorder="1" applyAlignment="1">
      <alignment horizontal="center" vertical="top"/>
    </xf>
    <xf numFmtId="49" fontId="3" fillId="2" borderId="6" xfId="0" applyNumberFormat="1" applyFont="1" applyFill="1" applyBorder="1" applyAlignment="1">
      <alignment horizontal="center" vertical="top"/>
    </xf>
    <xf numFmtId="49" fontId="3" fillId="2" borderId="7" xfId="0" applyNumberFormat="1" applyFont="1" applyFill="1" applyBorder="1" applyAlignment="1">
      <alignment horizontal="center"/>
    </xf>
    <xf numFmtId="49" fontId="3" fillId="2" borderId="10" xfId="0" applyNumberFormat="1" applyFont="1" applyFill="1" applyBorder="1" applyAlignment="1">
      <alignment horizontal="center"/>
    </xf>
    <xf numFmtId="49" fontId="3" fillId="2" borderId="8" xfId="0" applyNumberFormat="1" applyFont="1" applyFill="1" applyBorder="1" applyAlignment="1">
      <alignment horizontal="center"/>
    </xf>
    <xf numFmtId="49" fontId="3" fillId="2" borderId="13" xfId="0" applyNumberFormat="1" applyFont="1" applyFill="1" applyBorder="1" applyAlignment="1">
      <alignment horizontal="left"/>
    </xf>
    <xf numFmtId="49" fontId="3" fillId="2" borderId="14" xfId="0" applyNumberFormat="1" applyFont="1" applyFill="1" applyBorder="1" applyAlignment="1">
      <alignment horizontal="left"/>
    </xf>
    <xf numFmtId="49" fontId="3" fillId="2" borderId="15" xfId="0" applyNumberFormat="1" applyFont="1" applyFill="1" applyBorder="1" applyAlignment="1">
      <alignment horizontal="left"/>
    </xf>
    <xf numFmtId="49" fontId="3" fillId="2" borderId="0" xfId="0" applyNumberFormat="1" applyFont="1" applyFill="1" applyAlignment="1">
      <alignment horizontal="left" vertical="center"/>
    </xf>
    <xf numFmtId="49" fontId="10" fillId="2" borderId="0" xfId="0" applyNumberFormat="1" applyFont="1" applyFill="1" applyAlignment="1">
      <alignment horizontal="left"/>
    </xf>
    <xf numFmtId="49" fontId="31" fillId="2" borderId="16" xfId="0" applyNumberFormat="1" applyFont="1" applyFill="1" applyBorder="1" applyAlignment="1">
      <alignment horizontal="left" vertical="center"/>
    </xf>
    <xf numFmtId="49" fontId="3" fillId="2" borderId="0" xfId="0" applyNumberFormat="1" applyFont="1" applyFill="1" applyAlignment="1">
      <alignment horizontal="left" vertical="center" wrapText="1"/>
    </xf>
    <xf numFmtId="49" fontId="2" fillId="2" borderId="9"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8" fillId="2" borderId="0" xfId="0" applyNumberFormat="1" applyFont="1" applyFill="1" applyAlignment="1">
      <alignment horizontal="left" vertical="top"/>
    </xf>
    <xf numFmtId="49" fontId="11" fillId="2" borderId="0" xfId="0" applyNumberFormat="1" applyFont="1" applyFill="1" applyAlignment="1">
      <alignment horizontal="left" vertical="top"/>
    </xf>
    <xf numFmtId="49" fontId="2" fillId="2" borderId="11" xfId="0" applyNumberFormat="1" applyFont="1" applyFill="1" applyBorder="1" applyAlignment="1">
      <alignment horizontal="center"/>
    </xf>
    <xf numFmtId="49" fontId="2" fillId="2" borderId="2" xfId="0" applyNumberFormat="1" applyFont="1" applyFill="1" applyBorder="1" applyAlignment="1">
      <alignment horizontal="center"/>
    </xf>
    <xf numFmtId="49" fontId="2" fillId="2" borderId="12" xfId="0" applyNumberFormat="1" applyFont="1" applyFill="1" applyBorder="1" applyAlignment="1">
      <alignment horizontal="center"/>
    </xf>
    <xf numFmtId="49" fontId="2" fillId="2" borderId="4" xfId="0" applyNumberFormat="1" applyFont="1" applyFill="1" applyBorder="1" applyAlignment="1">
      <alignment horizontal="center"/>
    </xf>
    <xf numFmtId="49" fontId="2" fillId="2" borderId="11" xfId="0" applyNumberFormat="1" applyFont="1" applyFill="1" applyBorder="1" applyAlignment="1">
      <alignment horizontal="center" wrapText="1"/>
    </xf>
    <xf numFmtId="49" fontId="2" fillId="2" borderId="2" xfId="0" applyNumberFormat="1" applyFont="1" applyFill="1" applyBorder="1" applyAlignment="1">
      <alignment horizontal="center" wrapText="1"/>
    </xf>
    <xf numFmtId="49" fontId="2" fillId="2" borderId="12" xfId="0" applyNumberFormat="1" applyFont="1" applyFill="1" applyBorder="1" applyAlignment="1">
      <alignment horizontal="center" wrapText="1"/>
    </xf>
    <xf numFmtId="49" fontId="2" fillId="2" borderId="4" xfId="0" applyNumberFormat="1" applyFont="1" applyFill="1" applyBorder="1" applyAlignment="1">
      <alignment horizont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49" fontId="9" fillId="2" borderId="0" xfId="0" applyNumberFormat="1" applyFont="1" applyFill="1" applyAlignment="1">
      <alignment horizontal="center" vertical="center" wrapText="1"/>
    </xf>
    <xf numFmtId="49" fontId="3" fillId="2" borderId="16"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3" fillId="2" borderId="2" xfId="0" applyFont="1" applyFill="1" applyBorder="1" applyAlignment="1">
      <alignment horizontal="center" vertical="center" wrapText="1"/>
    </xf>
    <xf numFmtId="49" fontId="3" fillId="0" borderId="0" xfId="0" applyNumberFormat="1" applyFont="1" applyFill="1" applyAlignment="1">
      <alignment horizontal="left" wrapText="1"/>
    </xf>
    <xf numFmtId="49" fontId="3" fillId="4" borderId="0" xfId="0" applyNumberFormat="1" applyFont="1" applyFill="1" applyAlignment="1">
      <alignment horizontal="left" wrapText="1"/>
    </xf>
    <xf numFmtId="49" fontId="2" fillId="4" borderId="0" xfId="0" applyNumberFormat="1" applyFont="1" applyFill="1" applyAlignment="1">
      <alignment horizontal="left" vertical="top"/>
    </xf>
    <xf numFmtId="49" fontId="2" fillId="4" borderId="1" xfId="0" applyNumberFormat="1" applyFont="1" applyFill="1" applyBorder="1" applyAlignment="1">
      <alignment horizontal="center" vertical="center"/>
    </xf>
    <xf numFmtId="49" fontId="8" fillId="4" borderId="1" xfId="0" applyNumberFormat="1" applyFont="1" applyFill="1" applyBorder="1" applyAlignment="1">
      <alignment horizontal="center"/>
    </xf>
    <xf numFmtId="49" fontId="2" fillId="4" borderId="1" xfId="0" applyNumberFormat="1" applyFont="1" applyFill="1" applyBorder="1" applyAlignment="1">
      <alignment horizontal="center"/>
    </xf>
    <xf numFmtId="49" fontId="8" fillId="2" borderId="7" xfId="0" applyNumberFormat="1" applyFont="1" applyFill="1" applyBorder="1" applyAlignment="1">
      <alignment horizontal="center"/>
    </xf>
    <xf numFmtId="49" fontId="8" fillId="2" borderId="10" xfId="0" applyNumberFormat="1" applyFont="1" applyFill="1" applyBorder="1" applyAlignment="1">
      <alignment horizontal="center"/>
    </xf>
    <xf numFmtId="49" fontId="8" fillId="2" borderId="8" xfId="0" applyNumberFormat="1" applyFont="1" applyFill="1" applyBorder="1" applyAlignment="1">
      <alignment horizontal="center"/>
    </xf>
    <xf numFmtId="0" fontId="2" fillId="2" borderId="7" xfId="0" applyFont="1" applyFill="1" applyBorder="1" applyAlignment="1">
      <alignment horizontal="center" wrapText="1"/>
    </xf>
    <xf numFmtId="0" fontId="2" fillId="2" borderId="10" xfId="0" applyFont="1" applyFill="1" applyBorder="1" applyAlignment="1">
      <alignment horizontal="center" wrapText="1"/>
    </xf>
    <xf numFmtId="0" fontId="2" fillId="2" borderId="8" xfId="0" applyFont="1" applyFill="1" applyBorder="1" applyAlignment="1">
      <alignment horizontal="center" wrapText="1"/>
    </xf>
    <xf numFmtId="49" fontId="31" fillId="0" borderId="0" xfId="0" applyNumberFormat="1" applyFont="1" applyFill="1" applyAlignment="1">
      <alignment horizontal="left" wrapText="1"/>
    </xf>
    <xf numFmtId="0" fontId="3" fillId="4" borderId="0" xfId="0" applyFont="1" applyFill="1" applyAlignment="1">
      <alignment horizontal="left" wrapText="1"/>
    </xf>
    <xf numFmtId="49" fontId="8" fillId="4" borderId="17" xfId="0" applyNumberFormat="1" applyFont="1" applyFill="1" applyBorder="1" applyAlignment="1">
      <alignment horizontal="left" vertical="center" wrapText="1"/>
    </xf>
    <xf numFmtId="49" fontId="8" fillId="2" borderId="0" xfId="0" applyNumberFormat="1" applyFont="1" applyFill="1" applyAlignment="1">
      <alignment horizontal="left"/>
    </xf>
    <xf numFmtId="182" fontId="36" fillId="0" borderId="20" xfId="0" applyNumberFormat="1" applyFont="1" applyFill="1" applyBorder="1" applyAlignment="1">
      <alignment horizontal="center" wrapText="1"/>
    </xf>
    <xf numFmtId="0" fontId="36" fillId="0" borderId="0" xfId="0" applyFont="1" applyFill="1" applyAlignment="1">
      <alignment horizontal="left" vertical="center" wrapText="1"/>
    </xf>
    <xf numFmtId="0" fontId="35" fillId="0" borderId="20" xfId="3" applyFont="1" applyFill="1" applyBorder="1" applyAlignment="1">
      <alignment horizontal="center" vertical="center"/>
    </xf>
    <xf numFmtId="0" fontId="35" fillId="0" borderId="20" xfId="3" applyFont="1" applyFill="1" applyBorder="1" applyAlignment="1">
      <alignment horizontal="center" vertical="center" wrapText="1"/>
    </xf>
    <xf numFmtId="0" fontId="36" fillId="0" borderId="20" xfId="0" applyFont="1" applyFill="1" applyBorder="1" applyAlignment="1">
      <alignment horizontal="center" wrapText="1"/>
    </xf>
    <xf numFmtId="49" fontId="8" fillId="2" borderId="0" xfId="0" applyNumberFormat="1" applyFont="1" applyFill="1" applyAlignment="1">
      <alignment horizontal="left" vertical="center"/>
    </xf>
    <xf numFmtId="177" fontId="6" fillId="2" borderId="7" xfId="0" applyNumberFormat="1" applyFont="1" applyFill="1" applyBorder="1" applyAlignment="1">
      <alignment horizontal="right"/>
    </xf>
    <xf numFmtId="177" fontId="6" fillId="2" borderId="8" xfId="0" applyNumberFormat="1" applyFont="1" applyFill="1" applyBorder="1" applyAlignment="1">
      <alignment horizontal="right"/>
    </xf>
    <xf numFmtId="49" fontId="3" fillId="2" borderId="11" xfId="0" applyNumberFormat="1" applyFont="1" applyFill="1" applyBorder="1" applyAlignment="1">
      <alignment horizontal="center" vertical="center"/>
    </xf>
    <xf numFmtId="49" fontId="3" fillId="2" borderId="12" xfId="0" applyNumberFormat="1" applyFont="1" applyFill="1" applyBorder="1" applyAlignment="1">
      <alignment horizontal="center" vertical="center"/>
    </xf>
    <xf numFmtId="0" fontId="3" fillId="2" borderId="0" xfId="0" applyFont="1" applyFill="1" applyAlignment="1">
      <alignment horizontal="left"/>
    </xf>
    <xf numFmtId="49" fontId="3" fillId="2" borderId="7" xfId="0" applyNumberFormat="1" applyFont="1" applyFill="1" applyBorder="1" applyAlignment="1">
      <alignment horizontal="left" vertical="center"/>
    </xf>
    <xf numFmtId="49" fontId="3" fillId="2" borderId="10" xfId="0" applyNumberFormat="1" applyFont="1" applyFill="1" applyBorder="1" applyAlignment="1">
      <alignment horizontal="left" vertical="center"/>
    </xf>
    <xf numFmtId="49" fontId="3" fillId="2" borderId="8" xfId="0" applyNumberFormat="1" applyFont="1" applyFill="1" applyBorder="1" applyAlignment="1">
      <alignment horizontal="left" vertical="center"/>
    </xf>
    <xf numFmtId="0" fontId="40" fillId="0" borderId="23" xfId="0" applyNumberFormat="1" applyFont="1" applyFill="1" applyBorder="1" applyAlignment="1">
      <alignment horizontal="center" vertical="center"/>
    </xf>
    <xf numFmtId="0" fontId="40" fillId="0" borderId="24" xfId="0" applyNumberFormat="1" applyFont="1" applyFill="1" applyBorder="1" applyAlignment="1">
      <alignment horizontal="center" vertical="center"/>
    </xf>
    <xf numFmtId="0" fontId="41" fillId="0" borderId="25" xfId="0" applyNumberFormat="1" applyFont="1" applyFill="1" applyBorder="1" applyAlignment="1">
      <alignment horizontal="left" vertical="center" wrapText="1"/>
    </xf>
    <xf numFmtId="0" fontId="41" fillId="5" borderId="25" xfId="0" applyNumberFormat="1" applyFont="1" applyFill="1" applyBorder="1" applyAlignment="1">
      <alignment horizontal="left" vertical="center" wrapText="1"/>
    </xf>
    <xf numFmtId="0" fontId="41" fillId="5" borderId="27" xfId="0" applyNumberFormat="1" applyFont="1" applyFill="1" applyBorder="1" applyAlignment="1">
      <alignment horizontal="left" vertical="center" wrapText="1"/>
    </xf>
    <xf numFmtId="0" fontId="41" fillId="0" borderId="22" xfId="0" applyNumberFormat="1" applyFont="1" applyFill="1" applyBorder="1" applyAlignment="1">
      <alignment horizontal="center" vertical="center"/>
    </xf>
    <xf numFmtId="0" fontId="41" fillId="0" borderId="25" xfId="0" applyNumberFormat="1" applyFont="1" applyFill="1" applyBorder="1" applyAlignment="1">
      <alignment horizontal="center" vertical="center"/>
    </xf>
    <xf numFmtId="0" fontId="41" fillId="0" borderId="23" xfId="0" applyNumberFormat="1" applyFont="1" applyFill="1" applyBorder="1" applyAlignment="1">
      <alignment horizontal="center" vertical="center"/>
    </xf>
    <xf numFmtId="0" fontId="41" fillId="0" borderId="18" xfId="0" applyNumberFormat="1" applyFont="1" applyFill="1" applyBorder="1" applyAlignment="1">
      <alignment horizontal="center" vertical="center"/>
    </xf>
    <xf numFmtId="0" fontId="41" fillId="6" borderId="31" xfId="0" applyNumberFormat="1" applyFont="1" applyFill="1" applyBorder="1" applyAlignment="1">
      <alignment horizontal="center" vertical="center" wrapText="1"/>
    </xf>
    <xf numFmtId="0" fontId="41" fillId="6" borderId="35" xfId="0" applyNumberFormat="1" applyFont="1" applyFill="1" applyBorder="1" applyAlignment="1">
      <alignment horizontal="center" vertical="center" wrapText="1"/>
    </xf>
    <xf numFmtId="0" fontId="41" fillId="6" borderId="32" xfId="0" applyNumberFormat="1" applyFont="1" applyFill="1" applyBorder="1" applyAlignment="1">
      <alignment horizontal="center" vertical="center"/>
    </xf>
    <xf numFmtId="0" fontId="41" fillId="6" borderId="33" xfId="0" applyNumberFormat="1" applyFont="1" applyFill="1" applyBorder="1" applyAlignment="1">
      <alignment horizontal="center" vertical="center"/>
    </xf>
    <xf numFmtId="0" fontId="41" fillId="6" borderId="34" xfId="0" applyNumberFormat="1" applyFont="1" applyFill="1" applyBorder="1" applyAlignment="1">
      <alignment horizontal="center" vertical="center"/>
    </xf>
    <xf numFmtId="0" fontId="40" fillId="5" borderId="19" xfId="0" applyNumberFormat="1" applyFont="1" applyFill="1" applyBorder="1" applyAlignment="1">
      <alignment horizontal="left" vertical="center"/>
    </xf>
    <xf numFmtId="0" fontId="41" fillId="0" borderId="18" xfId="0" applyNumberFormat="1" applyFont="1" applyBorder="1" applyAlignment="1">
      <alignment horizontal="center"/>
    </xf>
    <xf numFmtId="0" fontId="44" fillId="7" borderId="18" xfId="8" applyFont="1" applyFill="1" applyBorder="1" applyAlignment="1">
      <alignment horizontal="center" vertical="center" wrapText="1"/>
    </xf>
    <xf numFmtId="0" fontId="44" fillId="7" borderId="18" xfId="0" applyFont="1" applyFill="1" applyBorder="1" applyAlignment="1">
      <alignment horizontal="center" vertical="center" wrapText="1"/>
    </xf>
    <xf numFmtId="0" fontId="40" fillId="5" borderId="0" xfId="0" applyNumberFormat="1" applyFont="1" applyFill="1" applyBorder="1" applyAlignment="1">
      <alignment horizontal="left" vertical="center"/>
    </xf>
    <xf numFmtId="0" fontId="40" fillId="5" borderId="18" xfId="0" applyNumberFormat="1" applyFont="1" applyFill="1" applyBorder="1" applyAlignment="1">
      <alignment horizontal="center" vertical="center"/>
    </xf>
    <xf numFmtId="0" fontId="41" fillId="7" borderId="37" xfId="0" applyNumberFormat="1" applyFont="1" applyFill="1" applyBorder="1" applyAlignment="1">
      <alignment horizontal="center" vertical="center" wrapText="1"/>
    </xf>
    <xf numFmtId="0" fontId="41" fillId="7" borderId="41" xfId="0" applyNumberFormat="1" applyFont="1" applyFill="1" applyBorder="1" applyAlignment="1">
      <alignment horizontal="center" vertical="center" wrapText="1"/>
    </xf>
    <xf numFmtId="0" fontId="41" fillId="7" borderId="38" xfId="0" applyNumberFormat="1" applyFont="1" applyFill="1" applyBorder="1" applyAlignment="1">
      <alignment horizontal="center" vertical="center" wrapText="1"/>
    </xf>
    <xf numFmtId="0" fontId="41" fillId="7" borderId="39" xfId="0" applyNumberFormat="1" applyFont="1" applyFill="1" applyBorder="1" applyAlignment="1">
      <alignment horizontal="center" vertical="center" wrapText="1"/>
    </xf>
    <xf numFmtId="0" fontId="41" fillId="7" borderId="40" xfId="0" applyNumberFormat="1" applyFont="1" applyFill="1" applyBorder="1" applyAlignment="1">
      <alignment horizontal="center" vertical="center" wrapText="1"/>
    </xf>
    <xf numFmtId="0" fontId="41" fillId="7" borderId="18" xfId="0" applyNumberFormat="1" applyFont="1" applyFill="1" applyBorder="1" applyAlignment="1">
      <alignment horizontal="center" vertical="center" wrapText="1"/>
    </xf>
    <xf numFmtId="0" fontId="41" fillId="7" borderId="21" xfId="0" applyNumberFormat="1" applyFont="1" applyFill="1" applyBorder="1" applyAlignment="1">
      <alignment horizontal="center" vertical="center" wrapText="1"/>
    </xf>
    <xf numFmtId="0" fontId="41" fillId="7" borderId="36" xfId="0" applyNumberFormat="1" applyFont="1" applyFill="1" applyBorder="1" applyAlignment="1">
      <alignment horizontal="center" vertical="center" wrapText="1"/>
    </xf>
    <xf numFmtId="0" fontId="44" fillId="7" borderId="18" xfId="8" applyFont="1" applyFill="1" applyBorder="1" applyAlignment="1">
      <alignment horizontal="center" vertical="center"/>
    </xf>
    <xf numFmtId="0" fontId="44" fillId="7" borderId="37" xfId="8" applyFont="1" applyFill="1" applyBorder="1" applyAlignment="1">
      <alignment horizontal="center" vertical="center" wrapText="1"/>
    </xf>
    <xf numFmtId="0" fontId="44" fillId="7" borderId="41" xfId="8" applyFont="1" applyFill="1" applyBorder="1" applyAlignment="1">
      <alignment horizontal="center" vertical="center" wrapText="1"/>
    </xf>
    <xf numFmtId="0" fontId="36" fillId="0" borderId="0" xfId="0" applyNumberFormat="1" applyFont="1" applyBorder="1" applyAlignment="1">
      <alignment horizontal="left" vertical="top"/>
    </xf>
    <xf numFmtId="0" fontId="44" fillId="7" borderId="21" xfId="8" applyFont="1" applyFill="1" applyBorder="1" applyAlignment="1">
      <alignment horizontal="center" vertical="center"/>
    </xf>
    <xf numFmtId="0" fontId="44" fillId="7" borderId="36" xfId="8" applyFont="1" applyFill="1" applyBorder="1" applyAlignment="1">
      <alignment horizontal="center" vertical="center"/>
    </xf>
    <xf numFmtId="0" fontId="44" fillId="7" borderId="21" xfId="8" applyFont="1" applyFill="1" applyBorder="1" applyAlignment="1">
      <alignment horizontal="center" vertical="center" wrapText="1"/>
    </xf>
    <xf numFmtId="0" fontId="44" fillId="7" borderId="36" xfId="8" applyFont="1" applyFill="1" applyBorder="1" applyAlignment="1">
      <alignment horizontal="center" vertical="center" wrapText="1"/>
    </xf>
    <xf numFmtId="0" fontId="41" fillId="7" borderId="0" xfId="0" applyNumberFormat="1" applyFont="1" applyFill="1" applyBorder="1" applyAlignment="1">
      <alignment horizontal="center" vertical="center" wrapText="1"/>
    </xf>
    <xf numFmtId="0" fontId="41" fillId="7" borderId="19" xfId="0" applyNumberFormat="1" applyFont="1" applyFill="1" applyBorder="1" applyAlignment="1">
      <alignment horizontal="center" vertical="center" wrapText="1"/>
    </xf>
    <xf numFmtId="0" fontId="41" fillId="7" borderId="18" xfId="0" applyNumberFormat="1" applyFont="1" applyFill="1" applyBorder="1" applyAlignment="1">
      <alignment horizontal="center"/>
    </xf>
    <xf numFmtId="0" fontId="41" fillId="7" borderId="42" xfId="0" applyNumberFormat="1" applyFont="1" applyFill="1" applyBorder="1" applyAlignment="1">
      <alignment horizontal="center" vertical="center" wrapText="1"/>
    </xf>
    <xf numFmtId="0" fontId="39" fillId="0" borderId="0" xfId="0" applyFont="1" applyFill="1" applyAlignment="1">
      <alignment horizontal="left"/>
    </xf>
    <xf numFmtId="0" fontId="36" fillId="0" borderId="0" xfId="0" applyNumberFormat="1" applyFont="1" applyFill="1" applyBorder="1" applyAlignment="1">
      <alignment horizontal="left" vertical="top"/>
    </xf>
    <xf numFmtId="0" fontId="50" fillId="7" borderId="37" xfId="0" applyNumberFormat="1" applyFont="1" applyFill="1" applyBorder="1" applyAlignment="1">
      <alignment horizontal="center" vertical="center" wrapText="1"/>
    </xf>
    <xf numFmtId="0" fontId="50" fillId="7" borderId="43" xfId="0" applyNumberFormat="1" applyFont="1" applyFill="1" applyBorder="1" applyAlignment="1">
      <alignment horizontal="center" vertical="center" wrapText="1"/>
    </xf>
    <xf numFmtId="0" fontId="50" fillId="7" borderId="41" xfId="0" applyNumberFormat="1" applyFont="1" applyFill="1" applyBorder="1" applyAlignment="1">
      <alignment horizontal="center" vertical="center" wrapText="1"/>
    </xf>
    <xf numFmtId="0" fontId="41" fillId="7" borderId="21" xfId="0" applyNumberFormat="1" applyFont="1" applyFill="1" applyBorder="1" applyAlignment="1">
      <alignment horizontal="center"/>
    </xf>
    <xf numFmtId="0" fontId="41" fillId="7" borderId="42" xfId="0" applyNumberFormat="1" applyFont="1" applyFill="1" applyBorder="1" applyAlignment="1">
      <alignment horizontal="center"/>
    </xf>
    <xf numFmtId="0" fontId="41" fillId="7" borderId="36" xfId="0" applyNumberFormat="1" applyFont="1" applyFill="1" applyBorder="1" applyAlignment="1">
      <alignment horizontal="center"/>
    </xf>
    <xf numFmtId="0" fontId="50" fillId="7" borderId="21" xfId="0" applyNumberFormat="1" applyFont="1" applyFill="1" applyBorder="1" applyAlignment="1">
      <alignment horizontal="center" vertical="center"/>
    </xf>
    <xf numFmtId="0" fontId="50" fillId="7" borderId="36" xfId="0" applyNumberFormat="1" applyFont="1" applyFill="1" applyBorder="1" applyAlignment="1">
      <alignment horizontal="center" vertical="center"/>
    </xf>
    <xf numFmtId="0" fontId="50" fillId="7" borderId="42" xfId="0" applyNumberFormat="1" applyFont="1" applyFill="1" applyBorder="1" applyAlignment="1">
      <alignment horizontal="center" vertical="center"/>
    </xf>
    <xf numFmtId="183" fontId="44" fillId="0" borderId="21" xfId="0" applyNumberFormat="1" applyFont="1" applyFill="1" applyBorder="1" applyAlignment="1">
      <alignment horizontal="left" vertical="top" wrapText="1"/>
    </xf>
    <xf numFmtId="183" fontId="44" fillId="0" borderId="42" xfId="0" applyNumberFormat="1" applyFont="1" applyFill="1" applyBorder="1" applyAlignment="1">
      <alignment horizontal="left" vertical="top" wrapText="1"/>
    </xf>
    <xf numFmtId="183" fontId="44" fillId="0" borderId="36" xfId="0" applyNumberFormat="1" applyFont="1" applyFill="1" applyBorder="1" applyAlignment="1">
      <alignment horizontal="left" vertical="top" wrapText="1"/>
    </xf>
    <xf numFmtId="0" fontId="40" fillId="0" borderId="0" xfId="0" applyNumberFormat="1" applyFont="1" applyFill="1" applyBorder="1" applyAlignment="1">
      <alignment horizontal="left" vertical="center"/>
    </xf>
    <xf numFmtId="0" fontId="44" fillId="7" borderId="18" xfId="0" applyFont="1" applyFill="1" applyBorder="1" applyAlignment="1">
      <alignment horizontal="center" vertical="top" wrapText="1"/>
    </xf>
    <xf numFmtId="17" fontId="44" fillId="7" borderId="18" xfId="1" applyNumberFormat="1" applyFont="1" applyFill="1" applyBorder="1" applyAlignment="1">
      <alignment horizontal="center" vertical="top" wrapText="1"/>
    </xf>
    <xf numFmtId="0" fontId="44" fillId="7" borderId="18" xfId="1" applyNumberFormat="1" applyFont="1" applyFill="1" applyBorder="1" applyAlignment="1">
      <alignment horizontal="center" vertical="top" wrapText="1"/>
    </xf>
    <xf numFmtId="0" fontId="52" fillId="0" borderId="18" xfId="0" applyFont="1" applyFill="1" applyBorder="1" applyAlignment="1">
      <alignment horizontal="center" vertical="top" wrapText="1"/>
    </xf>
    <xf numFmtId="0" fontId="44" fillId="0" borderId="21" xfId="0" applyFont="1" applyFill="1" applyBorder="1" applyAlignment="1">
      <alignment horizontal="left" vertical="top" wrapText="1"/>
    </xf>
    <xf numFmtId="0" fontId="44" fillId="0" borderId="42" xfId="0" applyFont="1" applyFill="1" applyBorder="1" applyAlignment="1">
      <alignment horizontal="left" vertical="top" wrapText="1"/>
    </xf>
    <xf numFmtId="0" fontId="44" fillId="0" borderId="36" xfId="0" applyFont="1" applyFill="1" applyBorder="1" applyAlignment="1">
      <alignment horizontal="left" vertical="top" wrapText="1"/>
    </xf>
    <xf numFmtId="193" fontId="44" fillId="0" borderId="18" xfId="0" applyNumberFormat="1" applyFont="1" applyFill="1" applyBorder="1" applyAlignment="1">
      <alignment horizontal="left" vertical="top" wrapText="1"/>
    </xf>
    <xf numFmtId="0" fontId="39" fillId="0" borderId="0" xfId="0" applyFont="1" applyAlignment="1">
      <alignment horizontal="left"/>
    </xf>
    <xf numFmtId="183" fontId="44" fillId="0" borderId="18" xfId="0" applyNumberFormat="1" applyFont="1" applyFill="1" applyBorder="1" applyAlignment="1">
      <alignment horizontal="left" vertical="top" wrapText="1"/>
    </xf>
    <xf numFmtId="193" fontId="44" fillId="0" borderId="21" xfId="0" applyNumberFormat="1" applyFont="1" applyFill="1" applyBorder="1" applyAlignment="1">
      <alignment horizontal="left" vertical="top" wrapText="1"/>
    </xf>
    <xf numFmtId="193" fontId="44" fillId="0" borderId="42" xfId="0" applyNumberFormat="1" applyFont="1" applyFill="1" applyBorder="1" applyAlignment="1">
      <alignment horizontal="left" vertical="top" wrapText="1"/>
    </xf>
    <xf numFmtId="193" fontId="44" fillId="0" borderId="36" xfId="0" applyNumberFormat="1" applyFont="1" applyFill="1" applyBorder="1" applyAlignment="1">
      <alignment horizontal="left" vertical="top" wrapText="1"/>
    </xf>
    <xf numFmtId="0" fontId="44" fillId="0" borderId="21" xfId="0" applyFont="1" applyFill="1" applyBorder="1" applyAlignment="1">
      <alignment horizontal="center"/>
    </xf>
    <xf numFmtId="0" fontId="44" fillId="0" borderId="42" xfId="0" applyFont="1" applyFill="1" applyBorder="1" applyAlignment="1">
      <alignment horizontal="center"/>
    </xf>
    <xf numFmtId="0" fontId="44" fillId="0" borderId="36" xfId="0" applyFont="1" applyFill="1" applyBorder="1" applyAlignment="1">
      <alignment horizontal="center"/>
    </xf>
    <xf numFmtId="183" fontId="44" fillId="0" borderId="18" xfId="0" applyNumberFormat="1" applyFont="1" applyFill="1" applyBorder="1" applyAlignment="1">
      <alignment horizontal="center" vertical="top" wrapText="1"/>
    </xf>
    <xf numFmtId="0" fontId="49" fillId="0" borderId="0" xfId="0" applyFont="1" applyFill="1" applyBorder="1" applyAlignment="1">
      <alignment horizontal="left"/>
    </xf>
    <xf numFmtId="0" fontId="50" fillId="7" borderId="18" xfId="0" applyFont="1" applyFill="1" applyBorder="1" applyAlignment="1">
      <alignment horizontal="center" vertical="center"/>
    </xf>
    <xf numFmtId="0" fontId="44" fillId="7" borderId="18" xfId="0" applyFont="1" applyFill="1" applyBorder="1"/>
    <xf numFmtId="0" fontId="44" fillId="0" borderId="18" xfId="0" applyFont="1" applyFill="1" applyBorder="1" applyAlignment="1">
      <alignment horizontal="center" vertical="center" wrapText="1"/>
    </xf>
    <xf numFmtId="0" fontId="44" fillId="0" borderId="37" xfId="0" applyFont="1" applyFill="1" applyBorder="1" applyAlignment="1">
      <alignment horizontal="center" vertical="center" wrapText="1"/>
    </xf>
    <xf numFmtId="17" fontId="44" fillId="0" borderId="18" xfId="1" applyNumberFormat="1" applyFont="1" applyFill="1" applyBorder="1" applyAlignment="1">
      <alignment horizontal="center" vertical="top" wrapText="1"/>
    </xf>
    <xf numFmtId="0" fontId="44" fillId="0" borderId="18" xfId="1" applyNumberFormat="1" applyFont="1" applyFill="1" applyBorder="1" applyAlignment="1">
      <alignment horizontal="center" vertical="top" wrapText="1"/>
    </xf>
    <xf numFmtId="0" fontId="50" fillId="0" borderId="44" xfId="0" applyFont="1" applyFill="1" applyBorder="1" applyAlignment="1">
      <alignment horizontal="center" vertical="top"/>
    </xf>
    <xf numFmtId="0" fontId="50" fillId="0" borderId="42" xfId="0" applyFont="1" applyFill="1" applyBorder="1" applyAlignment="1">
      <alignment horizontal="center" vertical="top"/>
    </xf>
    <xf numFmtId="0" fontId="50" fillId="0" borderId="36" xfId="0" applyFont="1" applyFill="1" applyBorder="1" applyAlignment="1">
      <alignment horizontal="center" vertical="top"/>
    </xf>
    <xf numFmtId="193" fontId="50" fillId="0" borderId="18" xfId="0" applyNumberFormat="1" applyFont="1" applyFill="1" applyBorder="1" applyAlignment="1">
      <alignment horizontal="center" vertical="top"/>
    </xf>
    <xf numFmtId="0" fontId="50" fillId="0" borderId="18" xfId="0" applyFont="1" applyFill="1" applyBorder="1" applyAlignment="1">
      <alignment horizontal="center" vertical="top"/>
    </xf>
    <xf numFmtId="0" fontId="39" fillId="0" borderId="0" xfId="0" applyNumberFormat="1" applyFont="1" applyFill="1" applyAlignment="1">
      <alignment horizontal="left" wrapText="1"/>
    </xf>
    <xf numFmtId="184" fontId="41" fillId="0" borderId="0" xfId="6" applyFont="1" applyFill="1" applyBorder="1" applyAlignment="1">
      <alignment horizontal="left" vertical="center" wrapText="1"/>
    </xf>
    <xf numFmtId="184" fontId="49" fillId="9" borderId="21" xfId="6" applyFont="1" applyFill="1" applyBorder="1" applyAlignment="1">
      <alignment horizontal="left" vertical="top"/>
    </xf>
    <xf numFmtId="184" fontId="49" fillId="9" borderId="42" xfId="6" applyFont="1" applyFill="1" applyBorder="1" applyAlignment="1">
      <alignment horizontal="left" vertical="top"/>
    </xf>
    <xf numFmtId="0" fontId="0" fillId="0" borderId="42" xfId="0" applyBorder="1"/>
    <xf numFmtId="165" fontId="43" fillId="9" borderId="21" xfId="6" applyNumberFormat="1" applyFont="1" applyFill="1" applyBorder="1" applyAlignment="1">
      <alignment horizontal="center" vertical="center" wrapText="1"/>
    </xf>
    <xf numFmtId="165" fontId="43" fillId="9" borderId="36" xfId="6" applyNumberFormat="1" applyFont="1" applyFill="1" applyBorder="1" applyAlignment="1">
      <alignment horizontal="center" vertical="center" wrapText="1"/>
    </xf>
    <xf numFmtId="184" fontId="41" fillId="0" borderId="0" xfId="6" applyFont="1" applyBorder="1" applyAlignment="1">
      <alignment horizontal="left" vertical="center" wrapText="1"/>
    </xf>
    <xf numFmtId="184" fontId="43" fillId="0" borderId="42" xfId="6" applyFont="1" applyBorder="1" applyAlignment="1"/>
    <xf numFmtId="0" fontId="0" fillId="0" borderId="36" xfId="0" applyBorder="1" applyAlignment="1"/>
    <xf numFmtId="184" fontId="47" fillId="9" borderId="21" xfId="6" applyFont="1" applyFill="1" applyBorder="1" applyAlignment="1">
      <alignment horizontal="left" vertical="top" wrapText="1"/>
    </xf>
    <xf numFmtId="184" fontId="49" fillId="9" borderId="42" xfId="6" applyFont="1" applyFill="1" applyBorder="1" applyAlignment="1">
      <alignment horizontal="left" vertical="top" wrapText="1"/>
    </xf>
    <xf numFmtId="187" fontId="43" fillId="9" borderId="21" xfId="11" applyNumberFormat="1" applyFont="1" applyFill="1" applyBorder="1" applyAlignment="1">
      <alignment horizontal="center" wrapText="1"/>
    </xf>
    <xf numFmtId="187" fontId="43" fillId="9" borderId="36" xfId="11" applyNumberFormat="1" applyFont="1" applyFill="1" applyBorder="1" applyAlignment="1">
      <alignment horizontal="center" wrapText="1"/>
    </xf>
    <xf numFmtId="184" fontId="49" fillId="9" borderId="21" xfId="6" applyFont="1" applyFill="1" applyBorder="1" applyAlignment="1">
      <alignment horizontal="left" vertical="top" wrapText="1"/>
    </xf>
    <xf numFmtId="0" fontId="28" fillId="2" borderId="1" xfId="0" applyFont="1" applyFill="1" applyBorder="1" applyAlignment="1">
      <alignment horizontal="right"/>
    </xf>
    <xf numFmtId="164" fontId="28" fillId="2" borderId="1" xfId="0" applyNumberFormat="1" applyFont="1" applyFill="1" applyBorder="1" applyAlignment="1">
      <alignment horizontal="right"/>
    </xf>
    <xf numFmtId="169" fontId="28" fillId="2" borderId="1" xfId="0" applyNumberFormat="1" applyFont="1" applyFill="1" applyBorder="1" applyAlignment="1">
      <alignment horizontal="right"/>
    </xf>
  </cellXfs>
  <cellStyles count="14">
    <cellStyle name="Comma" xfId="1" builtinId="3"/>
    <cellStyle name="Comma 3" xfId="13"/>
    <cellStyle name="Hyperlink" xfId="12" builtinId="8"/>
    <cellStyle name="Indian Comma" xfId="7"/>
    <cellStyle name="Normal" xfId="0" builtinId="0"/>
    <cellStyle name="Normal 3" xfId="10"/>
    <cellStyle name="Normal 3 144" xfId="8"/>
    <cellStyle name="Normal 5" xfId="5"/>
    <cellStyle name="Normal 6" xfId="11"/>
    <cellStyle name="Normal 60" xfId="9"/>
    <cellStyle name="Normal 7" xfId="3"/>
    <cellStyle name="Normal 8" xfId="4"/>
    <cellStyle name="Normal_tables-oct" xfId="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832/Downloads/Bulletin%20tables%20-%20August%20%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832/Documents/Work_HO_DEPA/2019-20/Bulletin/June%20Issue/Bulletin%20Annexure%20Tables%20June%202019%20Iss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Index"/>
      <sheetName val="1"/>
      <sheetName val="64"/>
      <sheetName val="65"/>
      <sheetName val="66"/>
      <sheetName val="67"/>
      <sheetName val="68"/>
      <sheetName val="69"/>
      <sheetName val="70"/>
      <sheetName val="71"/>
      <sheetName val="72"/>
      <sheetName val="73"/>
      <sheetName val="74"/>
    </sheetNames>
    <sheetDataSet>
      <sheetData sheetId="0"/>
      <sheetData sheetId="1">
        <row r="8">
          <cell r="A8" t="str">
            <v>$ indicates as on August 30, 2019</v>
          </cell>
        </row>
      </sheetData>
      <sheetData sheetId="2"/>
      <sheetData sheetId="3">
        <row r="11">
          <cell r="A11" t="str">
            <v>$ indicates as on August 30, 2019</v>
          </cell>
        </row>
      </sheetData>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ummary"/>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s>
    <sheetDataSet>
      <sheetData sheetId="0">
        <row r="77">
          <cell r="A77" t="str">
            <v>Table 75:  Macro Economic Indicators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7"/>
  <sheetViews>
    <sheetView topLeftCell="A55" zoomScaleNormal="100" workbookViewId="0">
      <selection activeCell="E20" sqref="E20"/>
    </sheetView>
  </sheetViews>
  <sheetFormatPr defaultRowHeight="16.5" x14ac:dyDescent="0.3"/>
  <cols>
    <col min="1" max="1" width="109.42578125" style="410" customWidth="1"/>
    <col min="2" max="16384" width="9.140625" style="410"/>
  </cols>
  <sheetData>
    <row r="1" spans="1:1" ht="15.75" customHeight="1" x14ac:dyDescent="0.3">
      <c r="A1" s="412" t="s">
        <v>0</v>
      </c>
    </row>
    <row r="2" spans="1:1" s="411" customFormat="1" ht="18.75" customHeight="1" x14ac:dyDescent="0.35">
      <c r="A2" s="413" t="s">
        <v>1</v>
      </c>
    </row>
    <row r="3" spans="1:1" s="411" customFormat="1" ht="18" customHeight="1" x14ac:dyDescent="0.2">
      <c r="A3" s="414" t="s">
        <v>1045</v>
      </c>
    </row>
    <row r="4" spans="1:1" s="411" customFormat="1" ht="18" customHeight="1" x14ac:dyDescent="0.2">
      <c r="A4" s="414" t="s">
        <v>1046</v>
      </c>
    </row>
    <row r="5" spans="1:1" s="411" customFormat="1" ht="18" customHeight="1" x14ac:dyDescent="0.2">
      <c r="A5" s="414" t="s">
        <v>1047</v>
      </c>
    </row>
    <row r="6" spans="1:1" s="411" customFormat="1" ht="18" customHeight="1" x14ac:dyDescent="0.2">
      <c r="A6" s="414" t="s">
        <v>1048</v>
      </c>
    </row>
    <row r="7" spans="1:1" s="411" customFormat="1" ht="18" customHeight="1" x14ac:dyDescent="0.2">
      <c r="A7" s="414" t="s">
        <v>1049</v>
      </c>
    </row>
    <row r="8" spans="1:1" s="411" customFormat="1" ht="18" customHeight="1" x14ac:dyDescent="0.2">
      <c r="A8" s="414" t="s">
        <v>1050</v>
      </c>
    </row>
    <row r="9" spans="1:1" s="411" customFormat="1" ht="18" customHeight="1" x14ac:dyDescent="0.2">
      <c r="A9" s="414" t="s">
        <v>1051</v>
      </c>
    </row>
    <row r="10" spans="1:1" s="411" customFormat="1" ht="20.25" customHeight="1" x14ac:dyDescent="0.2">
      <c r="A10" s="415" t="s">
        <v>1052</v>
      </c>
    </row>
    <row r="11" spans="1:1" s="411" customFormat="1" ht="18" customHeight="1" x14ac:dyDescent="0.2">
      <c r="A11" s="414" t="s">
        <v>1053</v>
      </c>
    </row>
    <row r="12" spans="1:1" s="411" customFormat="1" ht="18" customHeight="1" x14ac:dyDescent="0.2">
      <c r="A12" s="414" t="s">
        <v>1054</v>
      </c>
    </row>
    <row r="13" spans="1:1" s="411" customFormat="1" ht="18" customHeight="1" x14ac:dyDescent="0.2">
      <c r="A13" s="414" t="s">
        <v>1055</v>
      </c>
    </row>
    <row r="14" spans="1:1" s="411" customFormat="1" ht="18" customHeight="1" x14ac:dyDescent="0.2">
      <c r="A14" s="414" t="s">
        <v>1056</v>
      </c>
    </row>
    <row r="15" spans="1:1" s="411" customFormat="1" ht="18" customHeight="1" x14ac:dyDescent="0.2">
      <c r="A15" s="414" t="s">
        <v>1057</v>
      </c>
    </row>
    <row r="16" spans="1:1" s="411" customFormat="1" ht="18" customHeight="1" x14ac:dyDescent="0.2">
      <c r="A16" s="414" t="s">
        <v>1058</v>
      </c>
    </row>
    <row r="17" spans="1:1" s="411" customFormat="1" ht="18" customHeight="1" x14ac:dyDescent="0.2">
      <c r="A17" s="414" t="s">
        <v>1059</v>
      </c>
    </row>
    <row r="18" spans="1:1" s="411" customFormat="1" ht="18" customHeight="1" x14ac:dyDescent="0.2">
      <c r="A18" s="414" t="s">
        <v>1060</v>
      </c>
    </row>
    <row r="19" spans="1:1" s="411" customFormat="1" ht="18" customHeight="1" x14ac:dyDescent="0.2">
      <c r="A19" s="414" t="s">
        <v>1061</v>
      </c>
    </row>
    <row r="20" spans="1:1" s="411" customFormat="1" ht="18" customHeight="1" x14ac:dyDescent="0.2">
      <c r="A20" s="414" t="s">
        <v>1062</v>
      </c>
    </row>
    <row r="21" spans="1:1" s="411" customFormat="1" ht="18" customHeight="1" x14ac:dyDescent="0.2">
      <c r="A21" s="414" t="s">
        <v>1063</v>
      </c>
    </row>
    <row r="22" spans="1:1" s="411" customFormat="1" ht="18" customHeight="1" x14ac:dyDescent="0.2">
      <c r="A22" s="414" t="s">
        <v>1064</v>
      </c>
    </row>
    <row r="23" spans="1:1" s="411" customFormat="1" ht="18" customHeight="1" x14ac:dyDescent="0.2">
      <c r="A23" s="414" t="s">
        <v>1065</v>
      </c>
    </row>
    <row r="24" spans="1:1" s="411" customFormat="1" ht="18" customHeight="1" x14ac:dyDescent="0.2">
      <c r="A24" s="414" t="s">
        <v>1066</v>
      </c>
    </row>
    <row r="25" spans="1:1" s="411" customFormat="1" ht="18" customHeight="1" x14ac:dyDescent="0.2">
      <c r="A25" s="414" t="s">
        <v>1067</v>
      </c>
    </row>
    <row r="26" spans="1:1" s="411" customFormat="1" ht="18" customHeight="1" x14ac:dyDescent="0.2">
      <c r="A26" s="414" t="s">
        <v>1068</v>
      </c>
    </row>
    <row r="27" spans="1:1" s="411" customFormat="1" ht="18" customHeight="1" x14ac:dyDescent="0.2">
      <c r="A27" s="414" t="s">
        <v>1069</v>
      </c>
    </row>
    <row r="28" spans="1:1" s="411" customFormat="1" ht="18" customHeight="1" x14ac:dyDescent="0.2">
      <c r="A28" s="414" t="s">
        <v>1070</v>
      </c>
    </row>
    <row r="29" spans="1:1" s="411" customFormat="1" ht="18" customHeight="1" x14ac:dyDescent="0.2">
      <c r="A29" s="414" t="s">
        <v>1071</v>
      </c>
    </row>
    <row r="30" spans="1:1" s="411" customFormat="1" ht="18" customHeight="1" x14ac:dyDescent="0.2">
      <c r="A30" s="414" t="s">
        <v>1072</v>
      </c>
    </row>
    <row r="31" spans="1:1" s="411" customFormat="1" ht="18" customHeight="1" x14ac:dyDescent="0.2">
      <c r="A31" s="414" t="s">
        <v>1073</v>
      </c>
    </row>
    <row r="32" spans="1:1" s="411" customFormat="1" ht="18" customHeight="1" x14ac:dyDescent="0.2">
      <c r="A32" s="414" t="s">
        <v>1074</v>
      </c>
    </row>
    <row r="33" spans="1:1" s="411" customFormat="1" ht="18" customHeight="1" x14ac:dyDescent="0.2">
      <c r="A33" s="414" t="s">
        <v>1075</v>
      </c>
    </row>
    <row r="34" spans="1:1" s="411" customFormat="1" ht="18" customHeight="1" x14ac:dyDescent="0.2">
      <c r="A34" s="414" t="s">
        <v>1076</v>
      </c>
    </row>
    <row r="35" spans="1:1" s="411" customFormat="1" ht="18" customHeight="1" x14ac:dyDescent="0.2">
      <c r="A35" s="414" t="s">
        <v>1077</v>
      </c>
    </row>
    <row r="36" spans="1:1" s="411" customFormat="1" ht="18" customHeight="1" x14ac:dyDescent="0.2">
      <c r="A36" s="414" t="s">
        <v>1078</v>
      </c>
    </row>
    <row r="37" spans="1:1" s="411" customFormat="1" ht="18" customHeight="1" x14ac:dyDescent="0.2">
      <c r="A37" s="414" t="s">
        <v>1079</v>
      </c>
    </row>
    <row r="38" spans="1:1" s="411" customFormat="1" ht="18" customHeight="1" x14ac:dyDescent="0.2">
      <c r="A38" s="414" t="s">
        <v>1080</v>
      </c>
    </row>
    <row r="39" spans="1:1" s="411" customFormat="1" ht="18" customHeight="1" x14ac:dyDescent="0.2">
      <c r="A39" s="414" t="s">
        <v>1081</v>
      </c>
    </row>
    <row r="40" spans="1:1" s="411" customFormat="1" ht="18" customHeight="1" x14ac:dyDescent="0.2">
      <c r="A40" s="414" t="s">
        <v>1082</v>
      </c>
    </row>
    <row r="41" spans="1:1" s="411" customFormat="1" ht="18" customHeight="1" x14ac:dyDescent="0.2">
      <c r="A41" s="414" t="s">
        <v>1083</v>
      </c>
    </row>
    <row r="42" spans="1:1" s="411" customFormat="1" ht="18" customHeight="1" x14ac:dyDescent="0.2">
      <c r="A42" s="414" t="s">
        <v>1084</v>
      </c>
    </row>
    <row r="43" spans="1:1" s="411" customFormat="1" ht="18" customHeight="1" x14ac:dyDescent="0.2">
      <c r="A43" s="414" t="s">
        <v>1085</v>
      </c>
    </row>
    <row r="44" spans="1:1" s="411" customFormat="1" ht="18" customHeight="1" x14ac:dyDescent="0.2">
      <c r="A44" s="414" t="s">
        <v>1086</v>
      </c>
    </row>
    <row r="45" spans="1:1" s="411" customFormat="1" ht="18" customHeight="1" x14ac:dyDescent="0.2">
      <c r="A45" s="414" t="s">
        <v>1087</v>
      </c>
    </row>
    <row r="46" spans="1:1" s="411" customFormat="1" ht="18" customHeight="1" x14ac:dyDescent="0.2">
      <c r="A46" s="414" t="s">
        <v>1088</v>
      </c>
    </row>
    <row r="47" spans="1:1" s="411" customFormat="1" ht="18" customHeight="1" x14ac:dyDescent="0.2">
      <c r="A47" s="414" t="s">
        <v>1089</v>
      </c>
    </row>
    <row r="48" spans="1:1" s="411" customFormat="1" ht="18" customHeight="1" x14ac:dyDescent="0.2">
      <c r="A48" s="414" t="s">
        <v>1090</v>
      </c>
    </row>
    <row r="49" spans="1:1" s="411" customFormat="1" ht="18" customHeight="1" x14ac:dyDescent="0.2">
      <c r="A49" s="414" t="s">
        <v>1091</v>
      </c>
    </row>
    <row r="50" spans="1:1" s="411" customFormat="1" ht="18" customHeight="1" x14ac:dyDescent="0.2">
      <c r="A50" s="414" t="s">
        <v>1092</v>
      </c>
    </row>
    <row r="51" spans="1:1" s="411" customFormat="1" ht="18" customHeight="1" x14ac:dyDescent="0.2">
      <c r="A51" s="414" t="s">
        <v>1093</v>
      </c>
    </row>
    <row r="52" spans="1:1" s="411" customFormat="1" ht="18" customHeight="1" x14ac:dyDescent="0.2">
      <c r="A52" s="414" t="s">
        <v>1094</v>
      </c>
    </row>
    <row r="53" spans="1:1" s="411" customFormat="1" ht="18" customHeight="1" x14ac:dyDescent="0.2">
      <c r="A53" s="414" t="s">
        <v>1095</v>
      </c>
    </row>
    <row r="54" spans="1:1" s="411" customFormat="1" ht="18" customHeight="1" x14ac:dyDescent="0.2">
      <c r="A54" s="414" t="s">
        <v>1096</v>
      </c>
    </row>
    <row r="55" spans="1:1" s="411" customFormat="1" ht="18" customHeight="1" x14ac:dyDescent="0.2">
      <c r="A55" s="414" t="s">
        <v>1097</v>
      </c>
    </row>
    <row r="56" spans="1:1" s="411" customFormat="1" ht="30" customHeight="1" x14ac:dyDescent="0.2">
      <c r="A56" s="415" t="s">
        <v>1098</v>
      </c>
    </row>
    <row r="57" spans="1:1" s="411" customFormat="1" ht="18" customHeight="1" x14ac:dyDescent="0.2">
      <c r="A57" s="414" t="s">
        <v>1099</v>
      </c>
    </row>
    <row r="58" spans="1:1" s="411" customFormat="1" ht="18" customHeight="1" x14ac:dyDescent="0.2">
      <c r="A58" s="414" t="s">
        <v>1100</v>
      </c>
    </row>
    <row r="59" spans="1:1" s="411" customFormat="1" ht="18" customHeight="1" x14ac:dyDescent="0.2">
      <c r="A59" s="414" t="s">
        <v>1101</v>
      </c>
    </row>
    <row r="60" spans="1:1" s="411" customFormat="1" ht="18" customHeight="1" x14ac:dyDescent="0.2">
      <c r="A60" s="414" t="s">
        <v>1102</v>
      </c>
    </row>
    <row r="61" spans="1:1" s="411" customFormat="1" ht="18" customHeight="1" x14ac:dyDescent="0.2">
      <c r="A61" s="414" t="s">
        <v>1103</v>
      </c>
    </row>
    <row r="62" spans="1:1" s="411" customFormat="1" ht="18" customHeight="1" x14ac:dyDescent="0.2">
      <c r="A62" s="414" t="s">
        <v>1104</v>
      </c>
    </row>
    <row r="63" spans="1:1" s="411" customFormat="1" ht="18" customHeight="1" x14ac:dyDescent="0.2">
      <c r="A63" s="414" t="s">
        <v>1105</v>
      </c>
    </row>
    <row r="64" spans="1:1" s="411" customFormat="1" ht="18" customHeight="1" x14ac:dyDescent="0.2">
      <c r="A64" s="414" t="s">
        <v>1106</v>
      </c>
    </row>
    <row r="65" spans="1:1" s="411" customFormat="1" ht="18" customHeight="1" x14ac:dyDescent="0.2">
      <c r="A65" s="414" t="s">
        <v>1107</v>
      </c>
    </row>
    <row r="66" spans="1:1" s="411" customFormat="1" ht="18" customHeight="1" x14ac:dyDescent="0.2">
      <c r="A66" s="414" t="s">
        <v>1108</v>
      </c>
    </row>
    <row r="67" spans="1:1" s="411" customFormat="1" ht="18" customHeight="1" x14ac:dyDescent="0.2">
      <c r="A67" s="414" t="s">
        <v>1109</v>
      </c>
    </row>
    <row r="68" spans="1:1" s="411" customFormat="1" ht="18" customHeight="1" x14ac:dyDescent="0.2">
      <c r="A68" s="414" t="s">
        <v>1110</v>
      </c>
    </row>
    <row r="69" spans="1:1" s="411" customFormat="1" ht="18" customHeight="1" x14ac:dyDescent="0.2">
      <c r="A69" s="414" t="s">
        <v>1111</v>
      </c>
    </row>
    <row r="70" spans="1:1" s="411" customFormat="1" ht="18" customHeight="1" x14ac:dyDescent="0.2">
      <c r="A70" s="414" t="s">
        <v>1112</v>
      </c>
    </row>
    <row r="71" spans="1:1" s="411" customFormat="1" ht="18" customHeight="1" x14ac:dyDescent="0.2">
      <c r="A71" s="414" t="s">
        <v>1113</v>
      </c>
    </row>
    <row r="72" spans="1:1" s="411" customFormat="1" ht="18" customHeight="1" x14ac:dyDescent="0.2">
      <c r="A72" s="414" t="s">
        <v>1114</v>
      </c>
    </row>
    <row r="73" spans="1:1" s="411" customFormat="1" ht="18" customHeight="1" x14ac:dyDescent="0.2">
      <c r="A73" s="414" t="s">
        <v>1115</v>
      </c>
    </row>
    <row r="74" spans="1:1" s="411" customFormat="1" ht="18" customHeight="1" x14ac:dyDescent="0.2">
      <c r="A74" s="414" t="s">
        <v>1116</v>
      </c>
    </row>
    <row r="75" spans="1:1" s="411" customFormat="1" ht="18" customHeight="1" x14ac:dyDescent="0.2">
      <c r="A75" s="414" t="s">
        <v>1117</v>
      </c>
    </row>
    <row r="76" spans="1:1" s="411" customFormat="1" ht="18" customHeight="1" x14ac:dyDescent="0.2">
      <c r="A76" s="414" t="s">
        <v>1118</v>
      </c>
    </row>
    <row r="77" spans="1:1" s="411" customFormat="1" ht="28.35" customHeight="1" x14ac:dyDescent="0.2"/>
  </sheetData>
  <pageMargins left="0.78431372549019618" right="0.78431372549019618" top="0.98039215686274517" bottom="0.98039215686274517" header="0.50980392156862753" footer="0.50980392156862753"/>
  <pageSetup paperSize="9" scale="51"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zoomScaleNormal="100" workbookViewId="0">
      <selection activeCell="A11" sqref="A11:C11"/>
    </sheetView>
  </sheetViews>
  <sheetFormatPr defaultRowHeight="15" x14ac:dyDescent="0.25"/>
  <cols>
    <col min="1" max="1" width="8.7109375" style="93" customWidth="1"/>
    <col min="2" max="2" width="8" style="93" customWidth="1"/>
    <col min="3" max="3" width="8.28515625" style="93" customWidth="1"/>
    <col min="4" max="4" width="7.5703125" style="93" customWidth="1"/>
    <col min="5" max="5" width="8.5703125" style="93" bestFit="1" customWidth="1"/>
    <col min="6" max="6" width="7.5703125" style="93" customWidth="1"/>
    <col min="7" max="7" width="8.5703125" style="93" bestFit="1" customWidth="1"/>
    <col min="8" max="8" width="7.5703125" style="93" customWidth="1"/>
    <col min="9" max="9" width="8.5703125" style="93" bestFit="1" customWidth="1"/>
    <col min="10" max="10" width="7.5703125" style="93" customWidth="1"/>
    <col min="11" max="11" width="8.5703125" style="93" bestFit="1" customWidth="1"/>
    <col min="12" max="12" width="8" style="93" customWidth="1"/>
    <col min="13" max="13" width="8.5703125" style="93" bestFit="1" customWidth="1"/>
    <col min="14" max="14" width="7.28515625" style="93" bestFit="1" customWidth="1"/>
    <col min="15" max="15" width="8" style="93" bestFit="1" customWidth="1"/>
    <col min="16" max="16384" width="9.140625" style="93"/>
  </cols>
  <sheetData>
    <row r="1" spans="1:15" ht="15" customHeight="1" x14ac:dyDescent="0.25">
      <c r="A1" s="451" t="s">
        <v>733</v>
      </c>
      <c r="B1" s="451"/>
      <c r="C1" s="451"/>
      <c r="D1" s="451"/>
      <c r="E1" s="451"/>
      <c r="F1" s="451"/>
      <c r="G1" s="451"/>
      <c r="H1" s="451"/>
      <c r="I1" s="451"/>
      <c r="J1" s="451"/>
      <c r="K1" s="451"/>
      <c r="L1" s="451"/>
      <c r="M1" s="451"/>
      <c r="N1" s="451"/>
    </row>
    <row r="2" spans="1:15" s="112" customFormat="1" ht="27" customHeight="1" x14ac:dyDescent="0.2">
      <c r="A2" s="452" t="s">
        <v>101</v>
      </c>
      <c r="B2" s="462" t="s">
        <v>104</v>
      </c>
      <c r="C2" s="463"/>
      <c r="D2" s="462" t="s">
        <v>142</v>
      </c>
      <c r="E2" s="463"/>
      <c r="F2" s="462" t="s">
        <v>143</v>
      </c>
      <c r="G2" s="463"/>
      <c r="H2" s="462" t="s">
        <v>144</v>
      </c>
      <c r="I2" s="463"/>
      <c r="J2" s="462" t="s">
        <v>145</v>
      </c>
      <c r="K2" s="463"/>
      <c r="L2" s="462" t="s">
        <v>734</v>
      </c>
      <c r="M2" s="463"/>
      <c r="N2" s="462" t="s">
        <v>735</v>
      </c>
      <c r="O2" s="463"/>
    </row>
    <row r="3" spans="1:15" s="112" customFormat="1" ht="37.5" customHeight="1" x14ac:dyDescent="0.2">
      <c r="A3" s="454"/>
      <c r="B3" s="113" t="s">
        <v>126</v>
      </c>
      <c r="C3" s="10" t="s">
        <v>726</v>
      </c>
      <c r="D3" s="113" t="s">
        <v>126</v>
      </c>
      <c r="E3" s="10" t="s">
        <v>726</v>
      </c>
      <c r="F3" s="113" t="s">
        <v>126</v>
      </c>
      <c r="G3" s="10" t="s">
        <v>726</v>
      </c>
      <c r="H3" s="113" t="s">
        <v>126</v>
      </c>
      <c r="I3" s="10" t="s">
        <v>726</v>
      </c>
      <c r="J3" s="113" t="s">
        <v>126</v>
      </c>
      <c r="K3" s="10" t="s">
        <v>726</v>
      </c>
      <c r="L3" s="113" t="s">
        <v>126</v>
      </c>
      <c r="M3" s="10" t="s">
        <v>726</v>
      </c>
      <c r="N3" s="113" t="s">
        <v>126</v>
      </c>
      <c r="O3" s="10" t="s">
        <v>726</v>
      </c>
    </row>
    <row r="4" spans="1:15" s="112" customFormat="1" x14ac:dyDescent="0.2">
      <c r="A4" s="114" t="s">
        <v>24</v>
      </c>
      <c r="B4" s="115">
        <f>D4+F4+H4+J4+L4+N4</f>
        <v>133</v>
      </c>
      <c r="C4" s="115">
        <f>E4+G4+I4+K4+M4+O4</f>
        <v>18235.21</v>
      </c>
      <c r="D4" s="115">
        <v>20</v>
      </c>
      <c r="E4" s="115">
        <v>68.41</v>
      </c>
      <c r="F4" s="115">
        <v>29</v>
      </c>
      <c r="G4" s="115">
        <v>212.75</v>
      </c>
      <c r="H4" s="115">
        <v>61</v>
      </c>
      <c r="I4" s="115">
        <v>1355.19</v>
      </c>
      <c r="J4" s="115">
        <v>6</v>
      </c>
      <c r="K4" s="115">
        <v>437.52</v>
      </c>
      <c r="L4" s="115">
        <v>8</v>
      </c>
      <c r="M4" s="115">
        <v>2895.75</v>
      </c>
      <c r="N4" s="115">
        <v>9</v>
      </c>
      <c r="O4" s="115">
        <v>13265.59</v>
      </c>
    </row>
    <row r="5" spans="1:15" s="112" customFormat="1" x14ac:dyDescent="0.2">
      <c r="A5" s="114" t="s">
        <v>25</v>
      </c>
      <c r="B5" s="115">
        <f>SUM(B6:B10)</f>
        <v>39</v>
      </c>
      <c r="C5" s="115">
        <f t="shared" ref="C5:O5" si="0">SUM(C6:C10)</f>
        <v>59452.612544000003</v>
      </c>
      <c r="D5" s="115">
        <f t="shared" si="0"/>
        <v>7</v>
      </c>
      <c r="E5" s="115">
        <f t="shared" si="0"/>
        <v>17.400000000000002</v>
      </c>
      <c r="F5" s="115">
        <f t="shared" si="0"/>
        <v>6</v>
      </c>
      <c r="G5" s="115">
        <f t="shared" si="0"/>
        <v>44.47</v>
      </c>
      <c r="H5" s="115">
        <f t="shared" si="0"/>
        <v>14</v>
      </c>
      <c r="I5" s="115">
        <f t="shared" si="0"/>
        <v>298.85000000000002</v>
      </c>
      <c r="J5" s="115">
        <f t="shared" si="0"/>
        <v>0</v>
      </c>
      <c r="K5" s="115">
        <f t="shared" si="0"/>
        <v>0</v>
      </c>
      <c r="L5" s="115">
        <f t="shared" si="0"/>
        <v>5</v>
      </c>
      <c r="M5" s="115">
        <f t="shared" si="0"/>
        <v>1645.8600000000001</v>
      </c>
      <c r="N5" s="115">
        <f t="shared" si="0"/>
        <v>7</v>
      </c>
      <c r="O5" s="115">
        <f t="shared" si="0"/>
        <v>57446.032543999994</v>
      </c>
    </row>
    <row r="6" spans="1:15" s="112" customFormat="1" x14ac:dyDescent="0.2">
      <c r="A6" s="95" t="s">
        <v>110</v>
      </c>
      <c r="B6" s="115">
        <f t="shared" ref="B6:C10" si="1">D6+F6+H6+J6+L6+N6</f>
        <v>10</v>
      </c>
      <c r="C6" s="115">
        <f t="shared" si="1"/>
        <v>28232.959999999999</v>
      </c>
      <c r="D6" s="115">
        <v>1</v>
      </c>
      <c r="E6" s="115">
        <v>2.27</v>
      </c>
      <c r="F6" s="115">
        <v>1</v>
      </c>
      <c r="G6" s="115">
        <v>6.58</v>
      </c>
      <c r="H6" s="115">
        <v>3</v>
      </c>
      <c r="I6" s="115">
        <v>65.31</v>
      </c>
      <c r="J6" s="115">
        <v>0</v>
      </c>
      <c r="K6" s="115">
        <v>0</v>
      </c>
      <c r="L6" s="115">
        <v>2</v>
      </c>
      <c r="M6" s="115">
        <v>609.46</v>
      </c>
      <c r="N6" s="115">
        <v>3</v>
      </c>
      <c r="O6" s="115">
        <v>27549.34</v>
      </c>
    </row>
    <row r="7" spans="1:15" s="112" customFormat="1" x14ac:dyDescent="0.2">
      <c r="A7" s="96">
        <v>43586</v>
      </c>
      <c r="B7" s="115">
        <f>D7+F7+H7+J7+L7+N7</f>
        <v>7</v>
      </c>
      <c r="C7" s="115">
        <f t="shared" si="1"/>
        <v>24478.292544</v>
      </c>
      <c r="D7" s="115">
        <v>2</v>
      </c>
      <c r="E7" s="115">
        <v>2.19</v>
      </c>
      <c r="F7" s="115">
        <v>1</v>
      </c>
      <c r="G7" s="115">
        <v>8.5299999999999994</v>
      </c>
      <c r="H7" s="115">
        <v>3</v>
      </c>
      <c r="I7" s="115">
        <v>95.37</v>
      </c>
      <c r="J7" s="115">
        <v>0</v>
      </c>
      <c r="K7" s="115">
        <v>0</v>
      </c>
      <c r="L7" s="115">
        <v>0</v>
      </c>
      <c r="M7" s="115">
        <v>0</v>
      </c>
      <c r="N7" s="115">
        <v>1</v>
      </c>
      <c r="O7" s="115">
        <v>24372.202544</v>
      </c>
    </row>
    <row r="8" spans="1:15" s="112" customFormat="1" x14ac:dyDescent="0.2">
      <c r="A8" s="96">
        <v>43617</v>
      </c>
      <c r="B8" s="115">
        <f>D8+F8+H8+J8+L8+N8</f>
        <v>9</v>
      </c>
      <c r="C8" s="115">
        <f t="shared" si="1"/>
        <v>569.07000000000005</v>
      </c>
      <c r="D8" s="115">
        <v>1</v>
      </c>
      <c r="E8" s="115">
        <v>3.65</v>
      </c>
      <c r="F8" s="115">
        <v>3</v>
      </c>
      <c r="G8" s="115">
        <v>23.18</v>
      </c>
      <c r="H8" s="115">
        <v>4</v>
      </c>
      <c r="I8" s="115">
        <v>66.75</v>
      </c>
      <c r="J8" s="115">
        <v>0</v>
      </c>
      <c r="K8" s="115">
        <v>0</v>
      </c>
      <c r="L8" s="115">
        <v>1</v>
      </c>
      <c r="M8" s="115">
        <v>475.49</v>
      </c>
      <c r="N8" s="115">
        <v>0</v>
      </c>
      <c r="O8" s="115">
        <v>0</v>
      </c>
    </row>
    <row r="9" spans="1:15" s="112" customFormat="1" x14ac:dyDescent="0.2">
      <c r="A9" s="96">
        <v>43647</v>
      </c>
      <c r="B9" s="115">
        <f>D9+F9+H9+J9+L9+N9</f>
        <v>8</v>
      </c>
      <c r="C9" s="115">
        <f t="shared" ref="C9" si="2">E9+G9+I9+K9+M9+O9</f>
        <v>2023.3600000000001</v>
      </c>
      <c r="D9" s="115">
        <v>2</v>
      </c>
      <c r="E9" s="115">
        <v>7.94</v>
      </c>
      <c r="F9" s="115">
        <v>0</v>
      </c>
      <c r="G9" s="115">
        <v>0</v>
      </c>
      <c r="H9" s="115">
        <v>4</v>
      </c>
      <c r="I9" s="115">
        <v>71.42</v>
      </c>
      <c r="J9" s="115">
        <v>0</v>
      </c>
      <c r="K9" s="115">
        <v>0</v>
      </c>
      <c r="L9" s="115">
        <v>1</v>
      </c>
      <c r="M9" s="115">
        <v>459</v>
      </c>
      <c r="N9" s="115">
        <v>1</v>
      </c>
      <c r="O9" s="115">
        <v>1485</v>
      </c>
    </row>
    <row r="10" spans="1:15" s="101" customFormat="1" ht="18.75" customHeight="1" x14ac:dyDescent="0.2">
      <c r="A10" s="96">
        <v>43678</v>
      </c>
      <c r="B10" s="115">
        <f>D10+F10+H10+J10+L10+N10</f>
        <v>5</v>
      </c>
      <c r="C10" s="115">
        <f t="shared" si="1"/>
        <v>4148.9299999999994</v>
      </c>
      <c r="D10" s="115">
        <v>1</v>
      </c>
      <c r="E10" s="115">
        <v>1.35</v>
      </c>
      <c r="F10" s="115">
        <v>1</v>
      </c>
      <c r="G10" s="115">
        <v>6.18</v>
      </c>
      <c r="H10" s="115">
        <v>0</v>
      </c>
      <c r="I10" s="115">
        <v>0</v>
      </c>
      <c r="J10" s="115">
        <v>0</v>
      </c>
      <c r="K10" s="115">
        <v>0</v>
      </c>
      <c r="L10" s="115">
        <v>1</v>
      </c>
      <c r="M10" s="115">
        <v>101.91</v>
      </c>
      <c r="N10" s="115">
        <v>2</v>
      </c>
      <c r="O10" s="115">
        <v>4039.49</v>
      </c>
    </row>
    <row r="11" spans="1:15" s="101" customFormat="1" ht="18" customHeight="1" x14ac:dyDescent="0.2">
      <c r="A11" s="448" t="s">
        <v>157</v>
      </c>
      <c r="B11" s="448"/>
      <c r="C11" s="448"/>
    </row>
    <row r="12" spans="1:15" s="100" customFormat="1" ht="28.35" customHeight="1" x14ac:dyDescent="0.2">
      <c r="A12" s="448" t="s">
        <v>80</v>
      </c>
      <c r="B12" s="448"/>
      <c r="C12" s="448"/>
    </row>
    <row r="13" spans="1:15" x14ac:dyDescent="0.25">
      <c r="A13" s="100"/>
      <c r="B13" s="100"/>
      <c r="C13" s="100"/>
    </row>
  </sheetData>
  <mergeCells count="11">
    <mergeCell ref="N2:O2"/>
    <mergeCell ref="A11:C11"/>
    <mergeCell ref="A12:C12"/>
    <mergeCell ref="A1:N1"/>
    <mergeCell ref="A2:A3"/>
    <mergeCell ref="B2:C2"/>
    <mergeCell ref="D2:E2"/>
    <mergeCell ref="F2:G2"/>
    <mergeCell ref="H2:I2"/>
    <mergeCell ref="J2:K2"/>
    <mergeCell ref="L2:M2"/>
  </mergeCells>
  <pageMargins left="0.78431372549019618" right="0.78431372549019618" top="0.98039215686274517" bottom="0.98039215686274517" header="0.50980392156862753" footer="0.50980392156862753"/>
  <pageSetup paperSize="9" orientation="landscape" useFirstPageNumber="1"/>
  <headerFooter alignWithMargins="0"/>
  <ignoredErrors>
    <ignoredError sqref="B5:C5"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zoomScaleNormal="100" workbookViewId="0">
      <selection activeCell="C25" sqref="C25"/>
    </sheetView>
  </sheetViews>
  <sheetFormatPr defaultRowHeight="12.75" x14ac:dyDescent="0.2"/>
  <cols>
    <col min="1" max="1" width="14.7109375" bestFit="1" customWidth="1"/>
    <col min="2" max="2" width="12.140625" bestFit="1" customWidth="1"/>
    <col min="3" max="3" width="15.7109375" bestFit="1" customWidth="1"/>
    <col min="4" max="4" width="12.140625" bestFit="1" customWidth="1"/>
    <col min="5" max="5" width="15.7109375" bestFit="1" customWidth="1"/>
    <col min="6" max="7" width="12.140625" bestFit="1" customWidth="1"/>
    <col min="8" max="9" width="15.7109375" bestFit="1" customWidth="1"/>
    <col min="10" max="10" width="4.7109375" bestFit="1" customWidth="1"/>
  </cols>
  <sheetData>
    <row r="1" spans="1:9" ht="18.75" customHeight="1" x14ac:dyDescent="0.2">
      <c r="A1" s="468" t="s">
        <v>4</v>
      </c>
      <c r="B1" s="468"/>
      <c r="C1" s="468"/>
      <c r="D1" s="468"/>
      <c r="E1" s="468"/>
      <c r="F1" s="468"/>
      <c r="G1" s="468"/>
    </row>
    <row r="2" spans="1:9" s="5" customFormat="1" ht="18" customHeight="1" x14ac:dyDescent="0.2">
      <c r="A2" s="469" t="s">
        <v>101</v>
      </c>
      <c r="B2" s="464" t="s">
        <v>146</v>
      </c>
      <c r="C2" s="465"/>
      <c r="D2" s="464" t="s">
        <v>147</v>
      </c>
      <c r="E2" s="465"/>
      <c r="F2" s="464" t="s">
        <v>149</v>
      </c>
      <c r="G2" s="465"/>
      <c r="H2" s="464" t="s">
        <v>104</v>
      </c>
      <c r="I2" s="465"/>
    </row>
    <row r="3" spans="1:9" s="5" customFormat="1" ht="27" customHeight="1" x14ac:dyDescent="0.2">
      <c r="A3" s="470"/>
      <c r="B3" s="35" t="s">
        <v>124</v>
      </c>
      <c r="C3" s="36" t="s">
        <v>141</v>
      </c>
      <c r="D3" s="35" t="s">
        <v>124</v>
      </c>
      <c r="E3" s="36" t="s">
        <v>141</v>
      </c>
      <c r="F3" s="35" t="s">
        <v>124</v>
      </c>
      <c r="G3" s="36" t="s">
        <v>141</v>
      </c>
      <c r="H3" s="35" t="s">
        <v>124</v>
      </c>
      <c r="I3" s="36" t="s">
        <v>141</v>
      </c>
    </row>
    <row r="4" spans="1:9" s="5" customFormat="1" ht="18" customHeight="1" x14ac:dyDescent="0.2">
      <c r="A4" s="31" t="s">
        <v>24</v>
      </c>
      <c r="B4" s="37">
        <v>0</v>
      </c>
      <c r="C4" s="8">
        <v>0</v>
      </c>
      <c r="D4" s="37">
        <v>0</v>
      </c>
      <c r="E4" s="8">
        <v>0</v>
      </c>
      <c r="F4" s="37">
        <v>14</v>
      </c>
      <c r="G4" s="8">
        <v>8678.3213859999996</v>
      </c>
      <c r="H4" s="32">
        <v>14</v>
      </c>
      <c r="I4" s="8">
        <v>8678.3213859999996</v>
      </c>
    </row>
    <row r="5" spans="1:9" s="5" customFormat="1" ht="18" customHeight="1" x14ac:dyDescent="0.2">
      <c r="A5" s="31" t="s">
        <v>25</v>
      </c>
      <c r="B5" s="37">
        <v>0</v>
      </c>
      <c r="C5" s="8">
        <v>0</v>
      </c>
      <c r="D5" s="37">
        <v>0</v>
      </c>
      <c r="E5" s="8">
        <v>0</v>
      </c>
      <c r="F5" s="37">
        <f>SUM(F6:F10)</f>
        <v>3</v>
      </c>
      <c r="G5" s="37">
        <f>SUM(G6:G10)</f>
        <v>7203.28</v>
      </c>
      <c r="H5" s="37">
        <f>SUM(H6:H10)</f>
        <v>3</v>
      </c>
      <c r="I5" s="37">
        <f>SUM(I6:I10)</f>
        <v>7203.28</v>
      </c>
    </row>
    <row r="6" spans="1:9" s="5" customFormat="1" ht="18" customHeight="1" x14ac:dyDescent="0.2">
      <c r="A6" s="31" t="s">
        <v>110</v>
      </c>
      <c r="B6" s="37">
        <v>0</v>
      </c>
      <c r="C6" s="8">
        <v>0</v>
      </c>
      <c r="D6" s="37">
        <v>0</v>
      </c>
      <c r="E6" s="8">
        <v>0</v>
      </c>
      <c r="F6" s="37">
        <v>1</v>
      </c>
      <c r="G6" s="8">
        <v>3172.82</v>
      </c>
      <c r="H6" s="32">
        <v>1</v>
      </c>
      <c r="I6" s="8">
        <v>3172.82</v>
      </c>
    </row>
    <row r="7" spans="1:9" s="5" customFormat="1" ht="18" customHeight="1" x14ac:dyDescent="0.2">
      <c r="A7" s="31" t="s">
        <v>111</v>
      </c>
      <c r="B7" s="37">
        <v>0</v>
      </c>
      <c r="C7" s="8">
        <v>0</v>
      </c>
      <c r="D7" s="37">
        <v>0</v>
      </c>
      <c r="E7" s="8">
        <v>0</v>
      </c>
      <c r="F7" s="37">
        <v>0</v>
      </c>
      <c r="G7" s="8">
        <v>0</v>
      </c>
      <c r="H7" s="32">
        <v>0</v>
      </c>
      <c r="I7" s="8">
        <v>0</v>
      </c>
    </row>
    <row r="8" spans="1:9" s="5" customFormat="1" ht="18" customHeight="1" x14ac:dyDescent="0.2">
      <c r="A8" s="31" t="s">
        <v>112</v>
      </c>
      <c r="B8" s="37">
        <v>0</v>
      </c>
      <c r="C8" s="8">
        <v>0</v>
      </c>
      <c r="D8" s="37">
        <v>0</v>
      </c>
      <c r="E8" s="8">
        <v>0</v>
      </c>
      <c r="F8" s="37">
        <v>0</v>
      </c>
      <c r="G8" s="8">
        <v>0</v>
      </c>
      <c r="H8" s="32">
        <v>0</v>
      </c>
      <c r="I8" s="8">
        <v>0</v>
      </c>
    </row>
    <row r="9" spans="1:9" s="5" customFormat="1" ht="18" customHeight="1" x14ac:dyDescent="0.2">
      <c r="A9" s="31" t="s">
        <v>113</v>
      </c>
      <c r="B9" s="37">
        <v>0</v>
      </c>
      <c r="C9" s="8">
        <v>0</v>
      </c>
      <c r="D9" s="37">
        <v>0</v>
      </c>
      <c r="E9" s="8">
        <v>0</v>
      </c>
      <c r="F9" s="37">
        <v>1</v>
      </c>
      <c r="G9" s="8">
        <v>2100</v>
      </c>
      <c r="H9" s="32">
        <v>1</v>
      </c>
      <c r="I9" s="8">
        <v>2100</v>
      </c>
    </row>
    <row r="10" spans="1:9" s="5" customFormat="1" ht="18" customHeight="1" x14ac:dyDescent="0.2">
      <c r="A10" s="31" t="s">
        <v>114</v>
      </c>
      <c r="B10" s="37">
        <v>0</v>
      </c>
      <c r="C10" s="8">
        <v>0</v>
      </c>
      <c r="D10" s="37">
        <v>0</v>
      </c>
      <c r="E10" s="8">
        <v>0</v>
      </c>
      <c r="F10" s="37">
        <v>1</v>
      </c>
      <c r="G10" s="8">
        <v>1930.46</v>
      </c>
      <c r="H10" s="37">
        <v>1</v>
      </c>
      <c r="I10" s="8">
        <v>1930.46</v>
      </c>
    </row>
    <row r="11" spans="1:9" s="5" customFormat="1" ht="24.75" customHeight="1" x14ac:dyDescent="0.2">
      <c r="A11" s="466" t="s">
        <v>150</v>
      </c>
      <c r="B11" s="466"/>
      <c r="C11" s="466"/>
      <c r="D11" s="466"/>
      <c r="E11" s="466"/>
      <c r="F11" s="466"/>
      <c r="G11" s="466"/>
    </row>
    <row r="12" spans="1:9" s="5" customFormat="1" ht="13.5" customHeight="1" x14ac:dyDescent="0.2">
      <c r="A12" s="467" t="s">
        <v>58</v>
      </c>
      <c r="B12" s="467"/>
      <c r="C12" s="467"/>
      <c r="D12" s="467"/>
      <c r="E12" s="467"/>
      <c r="F12" s="467"/>
      <c r="G12" s="467"/>
    </row>
    <row r="13" spans="1:9" s="5" customFormat="1" ht="13.5" customHeight="1" x14ac:dyDescent="0.2">
      <c r="A13" s="467" t="s">
        <v>769</v>
      </c>
      <c r="B13" s="467"/>
      <c r="C13" s="467"/>
      <c r="D13" s="467"/>
      <c r="E13" s="467"/>
      <c r="F13" s="467"/>
      <c r="G13" s="467"/>
    </row>
    <row r="14" spans="1:9" s="5" customFormat="1" ht="24.6" customHeight="1" x14ac:dyDescent="0.2"/>
  </sheetData>
  <mergeCells count="9">
    <mergeCell ref="H2:I2"/>
    <mergeCell ref="A11:G11"/>
    <mergeCell ref="A12:G12"/>
    <mergeCell ref="A13:G13"/>
    <mergeCell ref="A1:G1"/>
    <mergeCell ref="A2:A3"/>
    <mergeCell ref="B2:C2"/>
    <mergeCell ref="D2:E2"/>
    <mergeCell ref="F2:G2"/>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zoomScaleNormal="100" workbookViewId="0">
      <selection activeCell="J19" sqref="J19"/>
    </sheetView>
  </sheetViews>
  <sheetFormatPr defaultRowHeight="12.75" x14ac:dyDescent="0.2"/>
  <cols>
    <col min="1" max="2" width="14.7109375" bestFit="1" customWidth="1"/>
    <col min="3" max="3" width="15.7109375" bestFit="1" customWidth="1"/>
    <col min="4" max="4" width="14.7109375" bestFit="1" customWidth="1"/>
    <col min="5" max="5" width="15.7109375" bestFit="1" customWidth="1"/>
    <col min="6" max="6" width="14.7109375" bestFit="1" customWidth="1"/>
    <col min="7" max="7" width="15.7109375" bestFit="1" customWidth="1"/>
    <col min="8" max="8" width="14.7109375" bestFit="1" customWidth="1"/>
    <col min="9" max="11" width="15.7109375" bestFit="1" customWidth="1"/>
    <col min="12" max="12" width="4.7109375" bestFit="1" customWidth="1"/>
  </cols>
  <sheetData>
    <row r="1" spans="1:11" ht="14.25" customHeight="1" x14ac:dyDescent="0.2">
      <c r="A1" s="473" t="s">
        <v>770</v>
      </c>
      <c r="B1" s="473"/>
      <c r="C1" s="473"/>
      <c r="D1" s="473"/>
      <c r="E1" s="473"/>
      <c r="F1" s="473"/>
      <c r="G1" s="473"/>
      <c r="H1" s="473"/>
      <c r="I1" s="473"/>
    </row>
    <row r="2" spans="1:11" s="5" customFormat="1" ht="15.75" customHeight="1" x14ac:dyDescent="0.2">
      <c r="A2" s="428" t="s">
        <v>152</v>
      </c>
      <c r="B2" s="471" t="s">
        <v>146</v>
      </c>
      <c r="C2" s="472"/>
      <c r="D2" s="471" t="s">
        <v>147</v>
      </c>
      <c r="E2" s="472"/>
      <c r="F2" s="471" t="s">
        <v>148</v>
      </c>
      <c r="G2" s="472"/>
      <c r="H2" s="471" t="s">
        <v>149</v>
      </c>
      <c r="I2" s="472"/>
      <c r="J2" s="471" t="s">
        <v>104</v>
      </c>
      <c r="K2" s="472"/>
    </row>
    <row r="3" spans="1:11" s="5" customFormat="1" ht="25.5" customHeight="1" x14ac:dyDescent="0.2">
      <c r="A3" s="430"/>
      <c r="B3" s="7" t="s">
        <v>153</v>
      </c>
      <c r="C3" s="10" t="s">
        <v>141</v>
      </c>
      <c r="D3" s="7" t="s">
        <v>153</v>
      </c>
      <c r="E3" s="10" t="s">
        <v>141</v>
      </c>
      <c r="F3" s="7" t="s">
        <v>153</v>
      </c>
      <c r="G3" s="10" t="s">
        <v>140</v>
      </c>
      <c r="H3" s="7" t="s">
        <v>153</v>
      </c>
      <c r="I3" s="10" t="s">
        <v>154</v>
      </c>
      <c r="J3" s="9" t="s">
        <v>124</v>
      </c>
      <c r="K3" s="10" t="s">
        <v>140</v>
      </c>
    </row>
    <row r="4" spans="1:11" s="5" customFormat="1" ht="15" customHeight="1" x14ac:dyDescent="0.2">
      <c r="A4" s="38" t="s">
        <v>24</v>
      </c>
      <c r="B4" s="11">
        <v>209</v>
      </c>
      <c r="C4" s="29">
        <v>10825.77</v>
      </c>
      <c r="D4" s="11">
        <v>21</v>
      </c>
      <c r="E4" s="34">
        <v>8033.07</v>
      </c>
      <c r="F4" s="11">
        <v>4</v>
      </c>
      <c r="G4" s="29">
        <v>23.59</v>
      </c>
      <c r="H4" s="11">
        <v>170</v>
      </c>
      <c r="I4" s="11">
        <v>191280.36</v>
      </c>
      <c r="J4" s="11">
        <v>404</v>
      </c>
      <c r="K4" s="39">
        <v>210162.79</v>
      </c>
    </row>
    <row r="5" spans="1:11" s="5" customFormat="1" ht="15" customHeight="1" x14ac:dyDescent="0.2">
      <c r="A5" s="38" t="s">
        <v>25</v>
      </c>
      <c r="B5" s="11">
        <v>65</v>
      </c>
      <c r="C5" s="29">
        <v>522.36</v>
      </c>
      <c r="D5" s="11">
        <v>7</v>
      </c>
      <c r="E5" s="34">
        <v>47.07</v>
      </c>
      <c r="F5" s="11">
        <v>2</v>
      </c>
      <c r="G5" s="29">
        <v>8.92</v>
      </c>
      <c r="H5" s="11">
        <v>58</v>
      </c>
      <c r="I5" s="34">
        <v>75309.25</v>
      </c>
      <c r="J5" s="11">
        <v>132</v>
      </c>
      <c r="K5" s="29">
        <v>75887.600000000006</v>
      </c>
    </row>
    <row r="6" spans="1:11" s="5" customFormat="1" ht="15" customHeight="1" x14ac:dyDescent="0.2">
      <c r="A6" s="38" t="s">
        <v>110</v>
      </c>
      <c r="B6" s="11">
        <v>7</v>
      </c>
      <c r="C6" s="29">
        <v>21.53</v>
      </c>
      <c r="D6" s="11">
        <v>0</v>
      </c>
      <c r="E6" s="34">
        <v>0</v>
      </c>
      <c r="F6" s="11">
        <v>0</v>
      </c>
      <c r="G6" s="28">
        <v>0</v>
      </c>
      <c r="H6" s="11">
        <v>16</v>
      </c>
      <c r="I6" s="34">
        <v>35806.25</v>
      </c>
      <c r="J6" s="11">
        <v>23</v>
      </c>
      <c r="K6" s="29">
        <v>35827.78</v>
      </c>
    </row>
    <row r="7" spans="1:11" s="5" customFormat="1" ht="15" customHeight="1" x14ac:dyDescent="0.2">
      <c r="A7" s="38" t="s">
        <v>111</v>
      </c>
      <c r="B7" s="11">
        <v>24</v>
      </c>
      <c r="C7" s="29">
        <v>274.98</v>
      </c>
      <c r="D7" s="11">
        <v>1</v>
      </c>
      <c r="E7" s="34">
        <v>5.87</v>
      </c>
      <c r="F7" s="11">
        <v>0</v>
      </c>
      <c r="G7" s="28">
        <v>0</v>
      </c>
      <c r="H7" s="11">
        <v>11</v>
      </c>
      <c r="I7" s="34">
        <v>19570.310000000001</v>
      </c>
      <c r="J7" s="11">
        <v>36</v>
      </c>
      <c r="K7" s="29">
        <v>19851.16</v>
      </c>
    </row>
    <row r="8" spans="1:11" s="5" customFormat="1" ht="15" customHeight="1" x14ac:dyDescent="0.2">
      <c r="A8" s="38" t="s">
        <v>112</v>
      </c>
      <c r="B8" s="11">
        <v>7</v>
      </c>
      <c r="C8" s="29">
        <v>59.51</v>
      </c>
      <c r="D8" s="11">
        <v>1</v>
      </c>
      <c r="E8" s="34">
        <v>7.21</v>
      </c>
      <c r="F8" s="11">
        <v>2</v>
      </c>
      <c r="G8" s="29">
        <v>8.92</v>
      </c>
      <c r="H8" s="11">
        <v>17</v>
      </c>
      <c r="I8" s="34">
        <v>15402.22</v>
      </c>
      <c r="J8" s="11">
        <v>27</v>
      </c>
      <c r="K8" s="29">
        <v>15477.86</v>
      </c>
    </row>
    <row r="9" spans="1:11" s="5" customFormat="1" ht="15" customHeight="1" x14ac:dyDescent="0.2">
      <c r="A9" s="38" t="s">
        <v>113</v>
      </c>
      <c r="B9" s="11">
        <v>19</v>
      </c>
      <c r="C9" s="29">
        <v>151.06</v>
      </c>
      <c r="D9" s="11">
        <v>2</v>
      </c>
      <c r="E9" s="34">
        <v>8.27</v>
      </c>
      <c r="F9" s="11">
        <v>0</v>
      </c>
      <c r="G9" s="28">
        <v>0</v>
      </c>
      <c r="H9" s="11">
        <v>9</v>
      </c>
      <c r="I9" s="34">
        <v>4236.68</v>
      </c>
      <c r="J9" s="11">
        <v>30</v>
      </c>
      <c r="K9" s="29">
        <v>4396.01</v>
      </c>
    </row>
    <row r="10" spans="1:11" s="5" customFormat="1" ht="15" customHeight="1" x14ac:dyDescent="0.2">
      <c r="A10" s="38" t="s">
        <v>114</v>
      </c>
      <c r="B10" s="11">
        <v>8</v>
      </c>
      <c r="C10" s="29">
        <v>15.28</v>
      </c>
      <c r="D10" s="11">
        <v>3</v>
      </c>
      <c r="E10" s="34">
        <v>25.72</v>
      </c>
      <c r="F10" s="11">
        <v>0</v>
      </c>
      <c r="G10" s="28">
        <v>0</v>
      </c>
      <c r="H10" s="11">
        <v>5</v>
      </c>
      <c r="I10" s="34">
        <v>293.79000000000002</v>
      </c>
      <c r="J10" s="11">
        <v>16</v>
      </c>
      <c r="K10" s="29">
        <v>334.79</v>
      </c>
    </row>
    <row r="11" spans="1:11" s="5" customFormat="1" ht="14.25" customHeight="1" x14ac:dyDescent="0.2">
      <c r="A11" s="418" t="s">
        <v>58</v>
      </c>
      <c r="B11" s="418"/>
    </row>
    <row r="12" spans="1:11" s="5" customFormat="1" ht="13.5" customHeight="1" x14ac:dyDescent="0.2">
      <c r="A12" s="418" t="s">
        <v>151</v>
      </c>
      <c r="B12" s="418"/>
    </row>
    <row r="13" spans="1:11" s="5" customFormat="1" ht="28.35" customHeight="1" x14ac:dyDescent="0.2"/>
  </sheetData>
  <mergeCells count="9">
    <mergeCell ref="J2:K2"/>
    <mergeCell ref="A11:B11"/>
    <mergeCell ref="A12:B12"/>
    <mergeCell ref="A1:I1"/>
    <mergeCell ref="A2:A3"/>
    <mergeCell ref="B2:C2"/>
    <mergeCell ref="D2:E2"/>
    <mergeCell ref="F2:G2"/>
    <mergeCell ref="H2:I2"/>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zoomScaleNormal="100" workbookViewId="0">
      <selection activeCell="F23" sqref="F23"/>
    </sheetView>
  </sheetViews>
  <sheetFormatPr defaultRowHeight="12.75" x14ac:dyDescent="0.2"/>
  <cols>
    <col min="1" max="2" width="14.7109375" bestFit="1" customWidth="1"/>
    <col min="3" max="3" width="15.85546875" bestFit="1" customWidth="1"/>
    <col min="4" max="4" width="14.7109375" bestFit="1" customWidth="1"/>
    <col min="5" max="5" width="15.85546875" bestFit="1" customWidth="1"/>
    <col min="6" max="6" width="14.7109375" bestFit="1" customWidth="1"/>
    <col min="7" max="7" width="15.85546875" bestFit="1" customWidth="1"/>
    <col min="8" max="8" width="14.7109375" bestFit="1" customWidth="1"/>
    <col min="9" max="9" width="15.85546875" bestFit="1" customWidth="1"/>
    <col min="10" max="10" width="4.7109375" bestFit="1" customWidth="1"/>
  </cols>
  <sheetData>
    <row r="1" spans="1:9" ht="15.75" customHeight="1" x14ac:dyDescent="0.2">
      <c r="A1" s="474" t="s">
        <v>5</v>
      </c>
      <c r="B1" s="474"/>
      <c r="C1" s="474"/>
      <c r="D1" s="474"/>
      <c r="E1" s="474"/>
      <c r="F1" s="474"/>
      <c r="G1" s="474"/>
      <c r="H1" s="474"/>
      <c r="I1" s="474"/>
    </row>
    <row r="2" spans="1:9" s="5" customFormat="1" ht="18" customHeight="1" x14ac:dyDescent="0.2">
      <c r="A2" s="475" t="s">
        <v>152</v>
      </c>
      <c r="B2" s="434" t="s">
        <v>146</v>
      </c>
      <c r="C2" s="435"/>
      <c r="D2" s="434" t="s">
        <v>147</v>
      </c>
      <c r="E2" s="435"/>
      <c r="F2" s="434" t="s">
        <v>149</v>
      </c>
      <c r="G2" s="435"/>
      <c r="H2" s="434" t="s">
        <v>155</v>
      </c>
      <c r="I2" s="435"/>
    </row>
    <row r="3" spans="1:9" s="5" customFormat="1" ht="27" customHeight="1" x14ac:dyDescent="0.2">
      <c r="A3" s="476"/>
      <c r="B3" s="26" t="s">
        <v>156</v>
      </c>
      <c r="C3" s="30" t="s">
        <v>140</v>
      </c>
      <c r="D3" s="26" t="s">
        <v>156</v>
      </c>
      <c r="E3" s="30" t="s">
        <v>141</v>
      </c>
      <c r="F3" s="26" t="s">
        <v>156</v>
      </c>
      <c r="G3" s="30" t="s">
        <v>141</v>
      </c>
      <c r="H3" s="26" t="s">
        <v>156</v>
      </c>
      <c r="I3" s="30" t="s">
        <v>141</v>
      </c>
    </row>
    <row r="4" spans="1:9" s="5" customFormat="1" ht="18" customHeight="1" x14ac:dyDescent="0.2">
      <c r="A4" s="3" t="s">
        <v>24</v>
      </c>
      <c r="B4" s="40">
        <v>479</v>
      </c>
      <c r="C4" s="41">
        <v>177592.58790000001</v>
      </c>
      <c r="D4" s="40">
        <v>1703</v>
      </c>
      <c r="E4" s="41">
        <v>247190.35226000001</v>
      </c>
      <c r="F4" s="40">
        <v>176</v>
      </c>
      <c r="G4" s="41">
        <v>185274.02249999999</v>
      </c>
      <c r="H4" s="40">
        <v>2358</v>
      </c>
      <c r="I4" s="41">
        <v>579424.55266000004</v>
      </c>
    </row>
    <row r="5" spans="1:9" s="5" customFormat="1" ht="18" customHeight="1" x14ac:dyDescent="0.2">
      <c r="A5" s="3" t="s">
        <v>25</v>
      </c>
      <c r="B5" s="40">
        <v>177</v>
      </c>
      <c r="C5" s="28">
        <v>80569.592999999993</v>
      </c>
      <c r="D5" s="40">
        <v>589</v>
      </c>
      <c r="E5" s="28">
        <v>95655.14</v>
      </c>
      <c r="F5" s="40">
        <v>53</v>
      </c>
      <c r="G5" s="28">
        <v>72805.453999999998</v>
      </c>
      <c r="H5" s="40">
        <v>819</v>
      </c>
      <c r="I5" s="41">
        <v>249130.00700000001</v>
      </c>
    </row>
    <row r="6" spans="1:9" s="5" customFormat="1" ht="18" customHeight="1" x14ac:dyDescent="0.2">
      <c r="A6" s="3" t="s">
        <v>110</v>
      </c>
      <c r="B6" s="40">
        <v>39</v>
      </c>
      <c r="C6" s="28">
        <v>26394.183000000001</v>
      </c>
      <c r="D6" s="40">
        <v>174</v>
      </c>
      <c r="E6" s="28">
        <v>31434.83</v>
      </c>
      <c r="F6" s="40">
        <v>11</v>
      </c>
      <c r="G6" s="28">
        <v>12235.204</v>
      </c>
      <c r="H6" s="40">
        <v>224</v>
      </c>
      <c r="I6" s="28">
        <v>70064.217000000004</v>
      </c>
    </row>
    <row r="7" spans="1:9" s="5" customFormat="1" ht="18" customHeight="1" x14ac:dyDescent="0.2">
      <c r="A7" s="3" t="s">
        <v>111</v>
      </c>
      <c r="B7" s="40">
        <v>39</v>
      </c>
      <c r="C7" s="28">
        <v>19502.310000000001</v>
      </c>
      <c r="D7" s="40">
        <v>91</v>
      </c>
      <c r="E7" s="28">
        <v>13664.77</v>
      </c>
      <c r="F7" s="40">
        <v>10</v>
      </c>
      <c r="G7" s="28">
        <v>10410.15</v>
      </c>
      <c r="H7" s="40">
        <v>140</v>
      </c>
      <c r="I7" s="28">
        <v>43577.24</v>
      </c>
    </row>
    <row r="8" spans="1:9" s="5" customFormat="1" ht="18" customHeight="1" x14ac:dyDescent="0.2">
      <c r="A8" s="3" t="s">
        <v>112</v>
      </c>
      <c r="B8" s="40">
        <v>45</v>
      </c>
      <c r="C8" s="28">
        <v>14000</v>
      </c>
      <c r="D8" s="40">
        <v>113</v>
      </c>
      <c r="E8" s="28">
        <v>24900</v>
      </c>
      <c r="F8" s="40">
        <v>13</v>
      </c>
      <c r="G8" s="28">
        <v>10100</v>
      </c>
      <c r="H8" s="40">
        <v>171</v>
      </c>
      <c r="I8" s="28">
        <v>49100</v>
      </c>
    </row>
    <row r="9" spans="1:9" s="5" customFormat="1" ht="18" customHeight="1" x14ac:dyDescent="0.2">
      <c r="A9" s="3" t="s">
        <v>113</v>
      </c>
      <c r="B9" s="40">
        <v>31</v>
      </c>
      <c r="C9" s="28">
        <v>10734</v>
      </c>
      <c r="D9" s="40">
        <v>117</v>
      </c>
      <c r="E9" s="28">
        <v>13431.05</v>
      </c>
      <c r="F9" s="40">
        <v>13</v>
      </c>
      <c r="G9" s="28">
        <v>21914.5</v>
      </c>
      <c r="H9" s="40">
        <v>161</v>
      </c>
      <c r="I9" s="28">
        <v>46079.55</v>
      </c>
    </row>
    <row r="10" spans="1:9" s="5" customFormat="1" ht="18" customHeight="1" x14ac:dyDescent="0.2">
      <c r="A10" s="3" t="s">
        <v>114</v>
      </c>
      <c r="B10" s="40">
        <v>23</v>
      </c>
      <c r="C10" s="28">
        <v>9939.1</v>
      </c>
      <c r="D10" s="40">
        <v>94</v>
      </c>
      <c r="E10" s="28">
        <v>12224.49</v>
      </c>
      <c r="F10" s="40">
        <v>6</v>
      </c>
      <c r="G10" s="28">
        <v>18145.599999999999</v>
      </c>
      <c r="H10" s="40">
        <v>123</v>
      </c>
      <c r="I10" s="28">
        <v>40309</v>
      </c>
    </row>
    <row r="11" spans="1:9" s="5" customFormat="1" ht="15" customHeight="1" x14ac:dyDescent="0.2">
      <c r="A11" s="418" t="s">
        <v>157</v>
      </c>
      <c r="B11" s="418"/>
    </row>
    <row r="12" spans="1:9" s="5" customFormat="1" ht="13.5" customHeight="1" x14ac:dyDescent="0.2">
      <c r="A12" s="418" t="s">
        <v>158</v>
      </c>
      <c r="B12" s="418"/>
    </row>
    <row r="13" spans="1:9" s="5" customFormat="1" ht="27.6" customHeight="1" x14ac:dyDescent="0.2"/>
  </sheetData>
  <mergeCells count="8">
    <mergeCell ref="A11:B11"/>
    <mergeCell ref="A12:B12"/>
    <mergeCell ref="A1:I1"/>
    <mergeCell ref="A2:A3"/>
    <mergeCell ref="B2:C2"/>
    <mergeCell ref="D2:E2"/>
    <mergeCell ref="F2:G2"/>
    <mergeCell ref="H2:I2"/>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zoomScaleNormal="100" workbookViewId="0">
      <selection activeCell="E13" sqref="E13"/>
    </sheetView>
  </sheetViews>
  <sheetFormatPr defaultRowHeight="12.75" x14ac:dyDescent="0.2"/>
  <cols>
    <col min="1" max="2" width="14.7109375" bestFit="1" customWidth="1"/>
    <col min="3" max="3" width="19.42578125" bestFit="1" customWidth="1"/>
    <col min="4" max="4" width="14.7109375" bestFit="1" customWidth="1"/>
    <col min="5" max="5" width="19.42578125" bestFit="1" customWidth="1"/>
    <col min="6" max="6" width="10.28515625" customWidth="1"/>
    <col min="7" max="7" width="16.7109375" bestFit="1" customWidth="1"/>
  </cols>
  <sheetData>
    <row r="1" spans="1:7" ht="15" customHeight="1" x14ac:dyDescent="0.2">
      <c r="A1" s="478" t="s">
        <v>6</v>
      </c>
      <c r="B1" s="478"/>
      <c r="C1" s="478"/>
      <c r="D1" s="478"/>
      <c r="E1" s="478"/>
      <c r="F1" s="478"/>
      <c r="G1" s="478"/>
    </row>
    <row r="2" spans="1:7" x14ac:dyDescent="0.2">
      <c r="A2" s="481" t="s">
        <v>101</v>
      </c>
      <c r="B2" s="477" t="s">
        <v>159</v>
      </c>
      <c r="C2" s="477"/>
      <c r="D2" s="477" t="s">
        <v>160</v>
      </c>
      <c r="E2" s="477"/>
      <c r="F2" s="477" t="s">
        <v>104</v>
      </c>
      <c r="G2" s="477"/>
    </row>
    <row r="3" spans="1:7" ht="25.5" x14ac:dyDescent="0.2">
      <c r="A3" s="481"/>
      <c r="B3" s="138" t="s">
        <v>162</v>
      </c>
      <c r="C3" s="139" t="s">
        <v>163</v>
      </c>
      <c r="D3" s="138" t="s">
        <v>162</v>
      </c>
      <c r="E3" s="139" t="s">
        <v>163</v>
      </c>
      <c r="F3" s="140" t="s">
        <v>162</v>
      </c>
      <c r="G3" s="141" t="s">
        <v>163</v>
      </c>
    </row>
    <row r="4" spans="1:7" x14ac:dyDescent="0.2">
      <c r="A4" s="142" t="s">
        <v>24</v>
      </c>
      <c r="B4" s="143">
        <v>43157</v>
      </c>
      <c r="C4" s="144">
        <v>631252.22</v>
      </c>
      <c r="D4" s="143">
        <v>60370</v>
      </c>
      <c r="E4" s="144">
        <v>1168407.6599999999</v>
      </c>
      <c r="F4" s="144">
        <v>103527</v>
      </c>
      <c r="G4" s="145">
        <v>1799659.88</v>
      </c>
    </row>
    <row r="5" spans="1:7" x14ac:dyDescent="0.2">
      <c r="A5" s="142" t="s">
        <v>25</v>
      </c>
      <c r="B5" s="143">
        <f>SUM(B6:B10)</f>
        <v>21875</v>
      </c>
      <c r="C5" s="144">
        <f t="shared" ref="C5:G5" si="0">SUM(C6:C10)</f>
        <v>299672.40999999997</v>
      </c>
      <c r="D5" s="143">
        <f t="shared" si="0"/>
        <v>30856</v>
      </c>
      <c r="E5" s="144">
        <f t="shared" si="0"/>
        <v>558024.36</v>
      </c>
      <c r="F5" s="143">
        <f t="shared" si="0"/>
        <v>52731</v>
      </c>
      <c r="G5" s="144">
        <f t="shared" si="0"/>
        <v>857696.77</v>
      </c>
    </row>
    <row r="6" spans="1:7" x14ac:dyDescent="0.2">
      <c r="A6" s="142" t="s">
        <v>110</v>
      </c>
      <c r="B6" s="143">
        <v>3944</v>
      </c>
      <c r="C6" s="143">
        <v>53755.86</v>
      </c>
      <c r="D6" s="143">
        <v>5380</v>
      </c>
      <c r="E6" s="143">
        <v>90747.82</v>
      </c>
      <c r="F6" s="143">
        <v>9324</v>
      </c>
      <c r="G6" s="145">
        <v>144503.67999999999</v>
      </c>
    </row>
    <row r="7" spans="1:7" x14ac:dyDescent="0.2">
      <c r="A7" s="142" t="s">
        <v>111</v>
      </c>
      <c r="B7" s="143">
        <v>4839</v>
      </c>
      <c r="C7" s="143">
        <v>65109.31</v>
      </c>
      <c r="D7" s="143">
        <v>6650</v>
      </c>
      <c r="E7" s="144">
        <v>129917.75</v>
      </c>
      <c r="F7" s="143">
        <v>11489</v>
      </c>
      <c r="G7" s="145">
        <v>195027.06</v>
      </c>
    </row>
    <row r="8" spans="1:7" x14ac:dyDescent="0.2">
      <c r="A8" s="142" t="s">
        <v>112</v>
      </c>
      <c r="B8" s="143">
        <v>3662</v>
      </c>
      <c r="C8" s="143">
        <v>56678.67</v>
      </c>
      <c r="D8" s="143">
        <v>5845</v>
      </c>
      <c r="E8" s="144">
        <v>114724.86</v>
      </c>
      <c r="F8" s="143">
        <v>9507</v>
      </c>
      <c r="G8" s="145">
        <v>171403.53</v>
      </c>
    </row>
    <row r="9" spans="1:7" x14ac:dyDescent="0.2">
      <c r="A9" s="142" t="s">
        <v>113</v>
      </c>
      <c r="B9" s="143">
        <v>5255</v>
      </c>
      <c r="C9" s="143">
        <v>65646.47</v>
      </c>
      <c r="D9" s="143">
        <v>6886</v>
      </c>
      <c r="E9" s="144">
        <v>118101.93</v>
      </c>
      <c r="F9" s="143">
        <v>12141</v>
      </c>
      <c r="G9" s="145">
        <v>183748.4</v>
      </c>
    </row>
    <row r="10" spans="1:7" x14ac:dyDescent="0.2">
      <c r="A10" s="135" t="s">
        <v>114</v>
      </c>
      <c r="B10" s="136">
        <v>4175</v>
      </c>
      <c r="C10" s="143">
        <v>58482.1</v>
      </c>
      <c r="D10" s="136">
        <v>6095</v>
      </c>
      <c r="E10" s="137">
        <v>104532</v>
      </c>
      <c r="F10" s="146">
        <f>B10+D10</f>
        <v>10270</v>
      </c>
      <c r="G10" s="145">
        <f>C10+E10</f>
        <v>163014.1</v>
      </c>
    </row>
    <row r="11" spans="1:7" s="5" customFormat="1" ht="18.75" customHeight="1" x14ac:dyDescent="0.2">
      <c r="A11" s="480" t="s">
        <v>157</v>
      </c>
      <c r="B11" s="480"/>
    </row>
    <row r="12" spans="1:7" x14ac:dyDescent="0.2">
      <c r="A12" s="479" t="s">
        <v>771</v>
      </c>
      <c r="B12" s="479"/>
    </row>
  </sheetData>
  <mergeCells count="7">
    <mergeCell ref="F2:G2"/>
    <mergeCell ref="A1:G1"/>
    <mergeCell ref="A12:B12"/>
    <mergeCell ref="A11:B11"/>
    <mergeCell ref="A2:A3"/>
    <mergeCell ref="B2:C2"/>
    <mergeCell ref="D2:E2"/>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Normal="100" workbookViewId="0">
      <selection activeCell="E21" sqref="E21"/>
    </sheetView>
  </sheetViews>
  <sheetFormatPr defaultRowHeight="12.75" x14ac:dyDescent="0.2"/>
  <cols>
    <col min="1" max="1" width="10.7109375" bestFit="1" customWidth="1"/>
    <col min="2" max="13" width="14.7109375" bestFit="1" customWidth="1"/>
    <col min="14" max="14" width="4.7109375" bestFit="1" customWidth="1"/>
  </cols>
  <sheetData>
    <row r="1" spans="1:13" ht="16.5" customHeight="1" x14ac:dyDescent="0.2">
      <c r="A1" s="468" t="s">
        <v>164</v>
      </c>
      <c r="B1" s="468"/>
      <c r="C1" s="468"/>
      <c r="D1" s="468"/>
      <c r="E1" s="468"/>
      <c r="F1" s="468"/>
      <c r="G1" s="468"/>
      <c r="H1" s="468"/>
      <c r="I1" s="468"/>
      <c r="J1" s="468"/>
      <c r="K1" s="468"/>
      <c r="L1" s="468"/>
      <c r="M1" s="468"/>
    </row>
    <row r="2" spans="1:13" s="5" customFormat="1" ht="18" customHeight="1" x14ac:dyDescent="0.2">
      <c r="A2" s="482" t="s">
        <v>165</v>
      </c>
      <c r="B2" s="434" t="s">
        <v>166</v>
      </c>
      <c r="C2" s="484"/>
      <c r="D2" s="484"/>
      <c r="E2" s="484"/>
      <c r="F2" s="484"/>
      <c r="G2" s="484"/>
      <c r="H2" s="484"/>
      <c r="I2" s="435"/>
      <c r="J2" s="485" t="s">
        <v>167</v>
      </c>
      <c r="K2" s="486"/>
      <c r="L2" s="485" t="s">
        <v>104</v>
      </c>
      <c r="M2" s="486"/>
    </row>
    <row r="3" spans="1:13" s="5" customFormat="1" ht="18" customHeight="1" x14ac:dyDescent="0.2">
      <c r="A3" s="483"/>
      <c r="B3" s="434" t="s">
        <v>168</v>
      </c>
      <c r="C3" s="435"/>
      <c r="D3" s="434" t="s">
        <v>169</v>
      </c>
      <c r="E3" s="435"/>
      <c r="F3" s="434" t="s">
        <v>170</v>
      </c>
      <c r="G3" s="435"/>
      <c r="H3" s="434" t="s">
        <v>171</v>
      </c>
      <c r="I3" s="435"/>
      <c r="J3" s="487"/>
      <c r="K3" s="488"/>
      <c r="L3" s="487"/>
      <c r="M3" s="488"/>
    </row>
    <row r="4" spans="1:13" s="5" customFormat="1" ht="27" customHeight="1" x14ac:dyDescent="0.2">
      <c r="A4" s="43" t="s">
        <v>172</v>
      </c>
      <c r="B4" s="27" t="s">
        <v>126</v>
      </c>
      <c r="C4" s="30" t="s">
        <v>127</v>
      </c>
      <c r="D4" s="27" t="s">
        <v>126</v>
      </c>
      <c r="E4" s="30" t="s">
        <v>173</v>
      </c>
      <c r="F4" s="27" t="s">
        <v>126</v>
      </c>
      <c r="G4" s="30" t="s">
        <v>173</v>
      </c>
      <c r="H4" s="27" t="s">
        <v>126</v>
      </c>
      <c r="I4" s="30" t="s">
        <v>173</v>
      </c>
      <c r="J4" s="27" t="s">
        <v>126</v>
      </c>
      <c r="K4" s="30" t="s">
        <v>173</v>
      </c>
      <c r="L4" s="27" t="s">
        <v>126</v>
      </c>
      <c r="M4" s="30" t="s">
        <v>173</v>
      </c>
    </row>
    <row r="5" spans="1:13" s="5" customFormat="1" ht="18" customHeight="1" x14ac:dyDescent="0.2">
      <c r="A5" s="3" t="s">
        <v>24</v>
      </c>
      <c r="B5" s="28">
        <v>279</v>
      </c>
      <c r="C5" s="41">
        <v>2080535.77</v>
      </c>
      <c r="D5" s="28">
        <v>400</v>
      </c>
      <c r="E5" s="41">
        <v>324988.84000000003</v>
      </c>
      <c r="F5" s="28">
        <v>349</v>
      </c>
      <c r="G5" s="41">
        <v>104665.52</v>
      </c>
      <c r="H5" s="28">
        <v>241</v>
      </c>
      <c r="I5" s="28">
        <v>20878.506000000001</v>
      </c>
      <c r="J5" s="28">
        <v>57</v>
      </c>
      <c r="K5" s="28">
        <v>12738.1</v>
      </c>
      <c r="L5" s="28">
        <v>1326</v>
      </c>
      <c r="M5" s="41">
        <v>2543806.736</v>
      </c>
    </row>
    <row r="6" spans="1:13" s="5" customFormat="1" ht="18" customHeight="1" x14ac:dyDescent="0.2">
      <c r="A6" s="3" t="s">
        <v>25</v>
      </c>
      <c r="B6" s="28">
        <v>138</v>
      </c>
      <c r="C6" s="41">
        <v>628529.28</v>
      </c>
      <c r="D6" s="28">
        <v>106</v>
      </c>
      <c r="E6" s="28">
        <v>87860.18</v>
      </c>
      <c r="F6" s="28">
        <v>92</v>
      </c>
      <c r="G6" s="28">
        <v>11610.41</v>
      </c>
      <c r="H6" s="28">
        <v>70</v>
      </c>
      <c r="I6" s="28">
        <v>7197.29</v>
      </c>
      <c r="J6" s="28">
        <v>24</v>
      </c>
      <c r="K6" s="28">
        <v>4956.59</v>
      </c>
      <c r="L6" s="28">
        <v>430</v>
      </c>
      <c r="M6" s="41">
        <v>740153.75</v>
      </c>
    </row>
    <row r="7" spans="1:13" s="5" customFormat="1" ht="18" customHeight="1" x14ac:dyDescent="0.2">
      <c r="A7" s="3" t="s">
        <v>110</v>
      </c>
      <c r="B7" s="28">
        <v>8</v>
      </c>
      <c r="C7" s="41">
        <v>105452</v>
      </c>
      <c r="D7" s="28">
        <v>4</v>
      </c>
      <c r="E7" s="28">
        <v>2850</v>
      </c>
      <c r="F7" s="28">
        <v>6</v>
      </c>
      <c r="G7" s="28">
        <v>1482.5</v>
      </c>
      <c r="H7" s="28">
        <v>1</v>
      </c>
      <c r="I7" s="28">
        <v>495</v>
      </c>
      <c r="J7" s="28">
        <v>7</v>
      </c>
      <c r="K7" s="28">
        <v>3072</v>
      </c>
      <c r="L7" s="28">
        <v>26</v>
      </c>
      <c r="M7" s="41">
        <v>113351.5</v>
      </c>
    </row>
    <row r="8" spans="1:13" s="5" customFormat="1" ht="18" customHeight="1" x14ac:dyDescent="0.2">
      <c r="A8" s="3" t="s">
        <v>111</v>
      </c>
      <c r="B8" s="28">
        <v>29</v>
      </c>
      <c r="C8" s="28">
        <v>65425.52</v>
      </c>
      <c r="D8" s="28">
        <v>24</v>
      </c>
      <c r="E8" s="28">
        <v>17135.46</v>
      </c>
      <c r="F8" s="28">
        <v>15</v>
      </c>
      <c r="G8" s="28">
        <v>1201.96</v>
      </c>
      <c r="H8" s="28">
        <v>11</v>
      </c>
      <c r="I8" s="28">
        <v>727.17</v>
      </c>
      <c r="J8" s="28">
        <v>1</v>
      </c>
      <c r="K8" s="28">
        <v>75</v>
      </c>
      <c r="L8" s="28">
        <v>80</v>
      </c>
      <c r="M8" s="28">
        <v>84565.11</v>
      </c>
    </row>
    <row r="9" spans="1:13" s="5" customFormat="1" ht="18" customHeight="1" x14ac:dyDescent="0.2">
      <c r="A9" s="3" t="s">
        <v>112</v>
      </c>
      <c r="B9" s="28">
        <v>39</v>
      </c>
      <c r="C9" s="41">
        <v>278962.37</v>
      </c>
      <c r="D9" s="28">
        <v>30</v>
      </c>
      <c r="E9" s="28">
        <v>42583.81</v>
      </c>
      <c r="F9" s="28">
        <v>24</v>
      </c>
      <c r="G9" s="28">
        <v>4621.34</v>
      </c>
      <c r="H9" s="28">
        <v>16</v>
      </c>
      <c r="I9" s="28">
        <v>2762.05</v>
      </c>
      <c r="J9" s="28">
        <v>7</v>
      </c>
      <c r="K9" s="28">
        <v>351.4</v>
      </c>
      <c r="L9" s="28">
        <v>116</v>
      </c>
      <c r="M9" s="41">
        <v>329280.96999999997</v>
      </c>
    </row>
    <row r="10" spans="1:13" s="5" customFormat="1" ht="18" customHeight="1" x14ac:dyDescent="0.2">
      <c r="A10" s="3" t="s">
        <v>113</v>
      </c>
      <c r="B10" s="28">
        <v>38</v>
      </c>
      <c r="C10" s="28">
        <v>60487.21</v>
      </c>
      <c r="D10" s="28">
        <v>27</v>
      </c>
      <c r="E10" s="28">
        <v>8361.09</v>
      </c>
      <c r="F10" s="28">
        <v>30</v>
      </c>
      <c r="G10" s="28">
        <v>2395.94</v>
      </c>
      <c r="H10" s="28">
        <v>27</v>
      </c>
      <c r="I10" s="28">
        <v>744.01</v>
      </c>
      <c r="J10" s="28">
        <v>5</v>
      </c>
      <c r="K10" s="28">
        <v>1209.3399999999999</v>
      </c>
      <c r="L10" s="28">
        <v>127</v>
      </c>
      <c r="M10" s="28">
        <v>73197.59</v>
      </c>
    </row>
    <row r="11" spans="1:13" s="5" customFormat="1" ht="18" customHeight="1" x14ac:dyDescent="0.2">
      <c r="A11" s="3" t="s">
        <v>114</v>
      </c>
      <c r="B11" s="28">
        <v>24</v>
      </c>
      <c r="C11" s="41">
        <v>118202.18</v>
      </c>
      <c r="D11" s="28">
        <v>21</v>
      </c>
      <c r="E11" s="28">
        <v>16929.82</v>
      </c>
      <c r="F11" s="28">
        <v>17</v>
      </c>
      <c r="G11" s="28">
        <v>1908.67</v>
      </c>
      <c r="H11" s="28">
        <v>15</v>
      </c>
      <c r="I11" s="28">
        <v>2469.06</v>
      </c>
      <c r="J11" s="28">
        <v>4</v>
      </c>
      <c r="K11" s="28">
        <v>248.85</v>
      </c>
      <c r="L11" s="28">
        <v>81</v>
      </c>
      <c r="M11" s="41">
        <v>139758.57999999999</v>
      </c>
    </row>
    <row r="12" spans="1:13" s="5" customFormat="1" ht="15" customHeight="1" x14ac:dyDescent="0.2">
      <c r="A12" s="418" t="s">
        <v>58</v>
      </c>
      <c r="B12" s="418"/>
      <c r="C12" s="418"/>
      <c r="D12" s="418"/>
      <c r="E12" s="418"/>
      <c r="F12" s="418"/>
    </row>
    <row r="13" spans="1:13" s="5" customFormat="1" ht="13.5" customHeight="1" x14ac:dyDescent="0.2">
      <c r="A13" s="418" t="s">
        <v>174</v>
      </c>
      <c r="B13" s="418"/>
      <c r="C13" s="418"/>
      <c r="D13" s="418"/>
      <c r="E13" s="418"/>
      <c r="F13" s="418"/>
    </row>
    <row r="14" spans="1:13" s="5" customFormat="1" ht="26.85" customHeight="1" x14ac:dyDescent="0.2"/>
  </sheetData>
  <mergeCells count="11">
    <mergeCell ref="H3:I3"/>
    <mergeCell ref="A12:F12"/>
    <mergeCell ref="A13:F13"/>
    <mergeCell ref="A1:M1"/>
    <mergeCell ref="A2:A3"/>
    <mergeCell ref="B2:I2"/>
    <mergeCell ref="J2:K3"/>
    <mergeCell ref="L2:M3"/>
    <mergeCell ref="B3:C3"/>
    <mergeCell ref="D3:E3"/>
    <mergeCell ref="F3:G3"/>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zoomScaleNormal="100" workbookViewId="0">
      <selection activeCell="G25" sqref="G25"/>
    </sheetView>
  </sheetViews>
  <sheetFormatPr defaultRowHeight="12.75" x14ac:dyDescent="0.2"/>
  <cols>
    <col min="1" max="13" width="14.7109375" bestFit="1" customWidth="1"/>
    <col min="14" max="14" width="5.28515625" bestFit="1" customWidth="1"/>
  </cols>
  <sheetData>
    <row r="1" spans="1:13" ht="19.5" customHeight="1" x14ac:dyDescent="0.2">
      <c r="A1" s="468" t="s">
        <v>175</v>
      </c>
      <c r="B1" s="468"/>
      <c r="C1" s="468"/>
      <c r="D1" s="468"/>
      <c r="E1" s="468"/>
      <c r="F1" s="468"/>
      <c r="G1" s="468"/>
      <c r="H1" s="468"/>
      <c r="I1" s="468"/>
      <c r="J1" s="468"/>
      <c r="K1" s="468"/>
      <c r="L1" s="468"/>
      <c r="M1" s="468"/>
    </row>
    <row r="2" spans="1:13" s="5" customFormat="1" ht="18" customHeight="1" x14ac:dyDescent="0.2">
      <c r="A2" s="42" t="s">
        <v>165</v>
      </c>
      <c r="B2" s="471" t="s">
        <v>176</v>
      </c>
      <c r="C2" s="472"/>
      <c r="D2" s="471" t="s">
        <v>177</v>
      </c>
      <c r="E2" s="472"/>
      <c r="F2" s="471" t="s">
        <v>178</v>
      </c>
      <c r="G2" s="472"/>
      <c r="H2" s="434" t="s">
        <v>179</v>
      </c>
      <c r="I2" s="435"/>
      <c r="J2" s="471" t="s">
        <v>180</v>
      </c>
      <c r="K2" s="472"/>
      <c r="L2" s="471" t="s">
        <v>104</v>
      </c>
      <c r="M2" s="472"/>
    </row>
    <row r="3" spans="1:13" s="5" customFormat="1" ht="27" customHeight="1" x14ac:dyDescent="0.2">
      <c r="A3" s="43" t="s">
        <v>172</v>
      </c>
      <c r="B3" s="27" t="s">
        <v>126</v>
      </c>
      <c r="C3" s="30" t="s">
        <v>130</v>
      </c>
      <c r="D3" s="27" t="s">
        <v>126</v>
      </c>
      <c r="E3" s="30" t="s">
        <v>130</v>
      </c>
      <c r="F3" s="27" t="s">
        <v>126</v>
      </c>
      <c r="G3" s="30" t="s">
        <v>130</v>
      </c>
      <c r="H3" s="27" t="s">
        <v>126</v>
      </c>
      <c r="I3" s="30" t="s">
        <v>130</v>
      </c>
      <c r="J3" s="27" t="s">
        <v>126</v>
      </c>
      <c r="K3" s="30" t="s">
        <v>130</v>
      </c>
      <c r="L3" s="27" t="s">
        <v>126</v>
      </c>
      <c r="M3" s="30" t="s">
        <v>130</v>
      </c>
    </row>
    <row r="4" spans="1:13" s="5" customFormat="1" ht="18" customHeight="1" x14ac:dyDescent="0.2">
      <c r="A4" s="3" t="s">
        <v>24</v>
      </c>
      <c r="B4" s="28">
        <v>711</v>
      </c>
      <c r="C4" s="41">
        <v>314241.217</v>
      </c>
      <c r="D4" s="11">
        <v>892</v>
      </c>
      <c r="E4" s="41">
        <v>913562.25</v>
      </c>
      <c r="F4" s="28">
        <v>5489</v>
      </c>
      <c r="G4" s="44">
        <v>12252044.543</v>
      </c>
      <c r="H4" s="28">
        <v>494</v>
      </c>
      <c r="I4" s="41">
        <v>1124407.72</v>
      </c>
      <c r="J4" s="28">
        <v>1101</v>
      </c>
      <c r="K4" s="41">
        <v>475759.98</v>
      </c>
      <c r="L4" s="28">
        <v>8687</v>
      </c>
      <c r="M4" s="44">
        <v>15079015.869999999</v>
      </c>
    </row>
    <row r="5" spans="1:13" s="5" customFormat="1" ht="18" customHeight="1" x14ac:dyDescent="0.2">
      <c r="A5" s="3" t="s">
        <v>25</v>
      </c>
      <c r="B5" s="28">
        <v>94</v>
      </c>
      <c r="C5" s="28">
        <v>28464.31</v>
      </c>
      <c r="D5" s="11">
        <v>881</v>
      </c>
      <c r="E5" s="41">
        <v>1000693.22</v>
      </c>
      <c r="F5" s="28">
        <v>1663</v>
      </c>
      <c r="G5" s="41">
        <v>2333190.91</v>
      </c>
      <c r="H5" s="28">
        <v>362</v>
      </c>
      <c r="I5" s="41">
        <v>410172.96</v>
      </c>
      <c r="J5" s="28">
        <v>491</v>
      </c>
      <c r="K5" s="41">
        <v>160009.19</v>
      </c>
      <c r="L5" s="28">
        <v>3494</v>
      </c>
      <c r="M5" s="41">
        <v>3933055.59</v>
      </c>
    </row>
    <row r="6" spans="1:13" s="5" customFormat="1" ht="18" customHeight="1" x14ac:dyDescent="0.2">
      <c r="A6" s="3" t="s">
        <v>110</v>
      </c>
      <c r="B6" s="28">
        <v>4</v>
      </c>
      <c r="C6" s="28">
        <v>21200</v>
      </c>
      <c r="D6" s="11">
        <v>148</v>
      </c>
      <c r="E6" s="41">
        <v>186753.51</v>
      </c>
      <c r="F6" s="28">
        <v>62</v>
      </c>
      <c r="G6" s="28">
        <v>71602.33</v>
      </c>
      <c r="H6" s="28">
        <v>136</v>
      </c>
      <c r="I6" s="41">
        <v>226341.18</v>
      </c>
      <c r="J6" s="28">
        <v>29</v>
      </c>
      <c r="K6" s="28">
        <v>2545</v>
      </c>
      <c r="L6" s="28">
        <v>379</v>
      </c>
      <c r="M6" s="41">
        <v>508442.02</v>
      </c>
    </row>
    <row r="7" spans="1:13" s="5" customFormat="1" ht="18" customHeight="1" x14ac:dyDescent="0.2">
      <c r="A7" s="3" t="s">
        <v>111</v>
      </c>
      <c r="B7" s="28">
        <v>16</v>
      </c>
      <c r="C7" s="28">
        <v>1774.13</v>
      </c>
      <c r="D7" s="11">
        <v>221</v>
      </c>
      <c r="E7" s="41">
        <v>301102.34000000003</v>
      </c>
      <c r="F7" s="28">
        <v>227</v>
      </c>
      <c r="G7" s="41">
        <v>569455.93000000005</v>
      </c>
      <c r="H7" s="28">
        <v>48</v>
      </c>
      <c r="I7" s="28">
        <v>64718.5</v>
      </c>
      <c r="J7" s="28">
        <v>117</v>
      </c>
      <c r="K7" s="28">
        <v>31810.54</v>
      </c>
      <c r="L7" s="28">
        <v>629</v>
      </c>
      <c r="M7" s="41">
        <v>968861.44</v>
      </c>
    </row>
    <row r="8" spans="1:13" s="5" customFormat="1" ht="18" customHeight="1" x14ac:dyDescent="0.2">
      <c r="A8" s="3" t="s">
        <v>112</v>
      </c>
      <c r="B8" s="28">
        <v>29</v>
      </c>
      <c r="C8" s="28">
        <v>300.52</v>
      </c>
      <c r="D8" s="11">
        <v>204</v>
      </c>
      <c r="E8" s="41">
        <v>259054.91</v>
      </c>
      <c r="F8" s="28">
        <v>561</v>
      </c>
      <c r="G8" s="41">
        <v>777049.44</v>
      </c>
      <c r="H8" s="28">
        <v>57</v>
      </c>
      <c r="I8" s="28">
        <v>49526.39</v>
      </c>
      <c r="J8" s="28">
        <v>116</v>
      </c>
      <c r="K8" s="28">
        <v>24600.61</v>
      </c>
      <c r="L8" s="28">
        <v>967</v>
      </c>
      <c r="M8" s="41">
        <v>1110531.8700000001</v>
      </c>
    </row>
    <row r="9" spans="1:13" s="5" customFormat="1" ht="18" customHeight="1" x14ac:dyDescent="0.2">
      <c r="A9" s="3" t="s">
        <v>113</v>
      </c>
      <c r="B9" s="28">
        <v>7</v>
      </c>
      <c r="C9" s="28">
        <v>647.71</v>
      </c>
      <c r="D9" s="11">
        <v>139</v>
      </c>
      <c r="E9" s="28">
        <v>89554.28</v>
      </c>
      <c r="F9" s="28">
        <v>380</v>
      </c>
      <c r="G9" s="41">
        <v>347206.41</v>
      </c>
      <c r="H9" s="28">
        <v>70</v>
      </c>
      <c r="I9" s="28">
        <v>21965.85</v>
      </c>
      <c r="J9" s="28">
        <v>94</v>
      </c>
      <c r="K9" s="28">
        <v>34933.15</v>
      </c>
      <c r="L9" s="28">
        <v>693</v>
      </c>
      <c r="M9" s="41">
        <v>494832.4</v>
      </c>
    </row>
    <row r="10" spans="1:13" s="5" customFormat="1" ht="18" customHeight="1" x14ac:dyDescent="0.2">
      <c r="A10" s="3" t="s">
        <v>114</v>
      </c>
      <c r="B10" s="28">
        <v>38</v>
      </c>
      <c r="C10" s="28">
        <v>4541.95</v>
      </c>
      <c r="D10" s="11">
        <v>169</v>
      </c>
      <c r="E10" s="41">
        <v>164228.18</v>
      </c>
      <c r="F10" s="28">
        <v>433</v>
      </c>
      <c r="G10" s="41">
        <v>567876.80000000005</v>
      </c>
      <c r="H10" s="28">
        <v>51</v>
      </c>
      <c r="I10" s="28">
        <v>47621.04</v>
      </c>
      <c r="J10" s="28">
        <v>135</v>
      </c>
      <c r="K10" s="28">
        <v>66119.89</v>
      </c>
      <c r="L10" s="28">
        <v>826</v>
      </c>
      <c r="M10" s="41">
        <v>850387.86</v>
      </c>
    </row>
    <row r="11" spans="1:13" s="5" customFormat="1" ht="19.5" customHeight="1" x14ac:dyDescent="0.2">
      <c r="A11" s="418" t="s">
        <v>58</v>
      </c>
      <c r="B11" s="418"/>
      <c r="C11" s="418"/>
      <c r="D11" s="418"/>
      <c r="E11" s="418"/>
      <c r="F11" s="418"/>
      <c r="G11" s="418"/>
      <c r="H11" s="418"/>
      <c r="I11" s="418"/>
      <c r="J11" s="418"/>
      <c r="K11" s="418"/>
      <c r="L11" s="418"/>
      <c r="M11" s="418"/>
    </row>
    <row r="12" spans="1:13" s="5" customFormat="1" ht="18" customHeight="1" x14ac:dyDescent="0.2">
      <c r="A12" s="418" t="s">
        <v>174</v>
      </c>
      <c r="B12" s="418"/>
      <c r="C12" s="418"/>
      <c r="D12" s="418"/>
      <c r="E12" s="418"/>
      <c r="F12" s="418"/>
      <c r="G12" s="418"/>
      <c r="H12" s="418"/>
      <c r="I12" s="418"/>
      <c r="J12" s="418"/>
      <c r="K12" s="418"/>
      <c r="L12" s="418"/>
      <c r="M12" s="418"/>
    </row>
    <row r="13" spans="1:13" s="5" customFormat="1" ht="23.85" customHeight="1" x14ac:dyDescent="0.2"/>
  </sheetData>
  <mergeCells count="9">
    <mergeCell ref="A11:M11"/>
    <mergeCell ref="A12:M12"/>
    <mergeCell ref="A1:M1"/>
    <mergeCell ref="B2:C2"/>
    <mergeCell ref="D2:E2"/>
    <mergeCell ref="F2:G2"/>
    <mergeCell ref="H2:I2"/>
    <mergeCell ref="J2:K2"/>
    <mergeCell ref="L2:M2"/>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zoomScaleNormal="100" workbookViewId="0">
      <selection activeCell="E26" sqref="E26"/>
    </sheetView>
  </sheetViews>
  <sheetFormatPr defaultRowHeight="12.75" x14ac:dyDescent="0.2"/>
  <cols>
    <col min="1" max="1" width="19.140625" customWidth="1"/>
    <col min="2" max="2" width="21.7109375" customWidth="1"/>
    <col min="3" max="3" width="20.140625" customWidth="1"/>
    <col min="4" max="4" width="14" customWidth="1"/>
    <col min="5" max="5" width="24.140625" bestFit="1" customWidth="1"/>
    <col min="6" max="6" width="4.7109375" bestFit="1" customWidth="1"/>
  </cols>
  <sheetData>
    <row r="1" spans="1:5" ht="16.5" customHeight="1" x14ac:dyDescent="0.2">
      <c r="A1" s="489" t="s">
        <v>772</v>
      </c>
      <c r="B1" s="489"/>
      <c r="C1" s="489"/>
      <c r="D1" s="489"/>
      <c r="E1" s="489"/>
    </row>
    <row r="2" spans="1:5" s="5" customFormat="1" ht="18" customHeight="1" x14ac:dyDescent="0.2">
      <c r="A2" s="35" t="s">
        <v>181</v>
      </c>
      <c r="B2" s="2" t="s">
        <v>24</v>
      </c>
      <c r="C2" s="2" t="s">
        <v>25</v>
      </c>
      <c r="D2" s="2" t="s">
        <v>114</v>
      </c>
    </row>
    <row r="3" spans="1:5" s="5" customFormat="1" ht="18" customHeight="1" x14ac:dyDescent="0.2">
      <c r="A3" s="45" t="s">
        <v>159</v>
      </c>
      <c r="B3" s="46">
        <v>775590.08</v>
      </c>
      <c r="C3" s="46">
        <v>260050.67</v>
      </c>
      <c r="D3" s="8">
        <v>50804.54</v>
      </c>
    </row>
    <row r="4" spans="1:5" s="5" customFormat="1" ht="18" customHeight="1" x14ac:dyDescent="0.2">
      <c r="A4" s="45" t="s">
        <v>161</v>
      </c>
      <c r="B4" s="8">
        <v>30.293250435000001</v>
      </c>
      <c r="C4" s="8">
        <v>50.686611939999999</v>
      </c>
      <c r="D4" s="8">
        <v>1.1709375</v>
      </c>
    </row>
    <row r="5" spans="1:5" s="5" customFormat="1" ht="18" customHeight="1" x14ac:dyDescent="0.2">
      <c r="A5" s="45" t="s">
        <v>160</v>
      </c>
      <c r="B5" s="46">
        <v>7949004.3090000004</v>
      </c>
      <c r="C5" s="46">
        <v>3410783.2179999999</v>
      </c>
      <c r="D5" s="46">
        <v>673633.3726</v>
      </c>
    </row>
    <row r="6" spans="1:5" s="5" customFormat="1" ht="18.75" customHeight="1" x14ac:dyDescent="0.2">
      <c r="A6" s="418" t="s">
        <v>157</v>
      </c>
      <c r="B6" s="418"/>
      <c r="C6" s="418"/>
      <c r="D6" s="418"/>
    </row>
    <row r="7" spans="1:5" s="5" customFormat="1" ht="18" customHeight="1" x14ac:dyDescent="0.2">
      <c r="A7" s="418" t="s">
        <v>151</v>
      </c>
      <c r="B7" s="418"/>
      <c r="C7" s="418"/>
      <c r="D7" s="418"/>
    </row>
    <row r="8" spans="1:5" s="5" customFormat="1" ht="28.35" customHeight="1" x14ac:dyDescent="0.2"/>
  </sheetData>
  <mergeCells count="3">
    <mergeCell ref="A1:E1"/>
    <mergeCell ref="A6:D6"/>
    <mergeCell ref="A7:D7"/>
  </mergeCells>
  <pageMargins left="0.78431372549019618" right="0.78431372549019618" top="0.98039215686274517" bottom="0.98039215686274517" header="0.50980392156862753" footer="0.50980392156862753"/>
  <pageSetup paperSize="9" orientation="portrait" useFirstPageNumber="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zoomScaleNormal="100" workbookViewId="0">
      <selection activeCell="E21" sqref="E21"/>
    </sheetView>
  </sheetViews>
  <sheetFormatPr defaultRowHeight="12.75" x14ac:dyDescent="0.2"/>
  <cols>
    <col min="1" max="12" width="14.7109375" bestFit="1" customWidth="1"/>
    <col min="13" max="13" width="14" bestFit="1" customWidth="1"/>
    <col min="14" max="16" width="14.7109375" bestFit="1" customWidth="1"/>
    <col min="17" max="17" width="0.42578125" bestFit="1" customWidth="1"/>
    <col min="18" max="18" width="4.7109375" bestFit="1" customWidth="1"/>
  </cols>
  <sheetData>
    <row r="1" spans="1:17" ht="18.75" customHeight="1" x14ac:dyDescent="0.2">
      <c r="A1" s="468" t="s">
        <v>182</v>
      </c>
      <c r="B1" s="468"/>
      <c r="C1" s="468"/>
      <c r="D1" s="468"/>
      <c r="E1" s="468"/>
      <c r="F1" s="468"/>
      <c r="G1" s="468"/>
      <c r="H1" s="468"/>
      <c r="I1" s="468"/>
      <c r="J1" s="468"/>
      <c r="K1" s="468"/>
      <c r="L1" s="468"/>
      <c r="M1" s="468"/>
      <c r="N1" s="468"/>
      <c r="O1" s="468"/>
      <c r="P1" s="468"/>
      <c r="Q1" s="468"/>
    </row>
    <row r="2" spans="1:17" s="5" customFormat="1" ht="18" customHeight="1" x14ac:dyDescent="0.2">
      <c r="A2" s="492" t="s">
        <v>101</v>
      </c>
      <c r="B2" s="492" t="s">
        <v>183</v>
      </c>
      <c r="C2" s="492" t="s">
        <v>773</v>
      </c>
      <c r="D2" s="492" t="s">
        <v>184</v>
      </c>
      <c r="E2" s="492" t="s">
        <v>185</v>
      </c>
      <c r="F2" s="492" t="s">
        <v>186</v>
      </c>
      <c r="G2" s="492" t="s">
        <v>187</v>
      </c>
      <c r="H2" s="490" t="s">
        <v>188</v>
      </c>
      <c r="I2" s="490" t="s">
        <v>189</v>
      </c>
      <c r="J2" s="490" t="s">
        <v>190</v>
      </c>
      <c r="K2" s="492" t="s">
        <v>191</v>
      </c>
      <c r="L2" s="490" t="s">
        <v>192</v>
      </c>
      <c r="M2" s="490" t="s">
        <v>193</v>
      </c>
      <c r="N2" s="494" t="s">
        <v>194</v>
      </c>
      <c r="O2" s="495"/>
      <c r="P2" s="496"/>
    </row>
    <row r="3" spans="1:17" s="5" customFormat="1" ht="21.75" customHeight="1" x14ac:dyDescent="0.2">
      <c r="A3" s="493"/>
      <c r="B3" s="493"/>
      <c r="C3" s="493"/>
      <c r="D3" s="493"/>
      <c r="E3" s="493"/>
      <c r="F3" s="493"/>
      <c r="G3" s="493"/>
      <c r="H3" s="491"/>
      <c r="I3" s="491"/>
      <c r="J3" s="491"/>
      <c r="K3" s="493"/>
      <c r="L3" s="491"/>
      <c r="M3" s="491"/>
      <c r="N3" s="47" t="s">
        <v>195</v>
      </c>
      <c r="O3" s="47" t="s">
        <v>196</v>
      </c>
      <c r="P3" s="47" t="s">
        <v>197</v>
      </c>
    </row>
    <row r="4" spans="1:17" s="5" customFormat="1" ht="18" customHeight="1" x14ac:dyDescent="0.2">
      <c r="A4" s="31" t="s">
        <v>24</v>
      </c>
      <c r="B4" s="8">
        <v>5262</v>
      </c>
      <c r="C4" s="8">
        <v>36</v>
      </c>
      <c r="D4" s="8">
        <v>4086</v>
      </c>
      <c r="E4" s="32">
        <v>248</v>
      </c>
      <c r="F4" s="8">
        <v>3145.25</v>
      </c>
      <c r="G4" s="46">
        <v>518103.44</v>
      </c>
      <c r="H4" s="46">
        <v>775590.08</v>
      </c>
      <c r="I4" s="8">
        <v>3127.3793548389999</v>
      </c>
      <c r="J4" s="8">
        <v>24659.091646133002</v>
      </c>
      <c r="K4" s="46">
        <v>518103.44</v>
      </c>
      <c r="L4" s="46">
        <v>775589.97</v>
      </c>
      <c r="M4" s="48">
        <v>15108711.01</v>
      </c>
      <c r="N4" s="8">
        <v>38989.65</v>
      </c>
      <c r="O4" s="8">
        <v>32972.559999999998</v>
      </c>
      <c r="P4" s="8">
        <v>38672.910000000003</v>
      </c>
    </row>
    <row r="5" spans="1:17" s="5" customFormat="1" ht="18" customHeight="1" x14ac:dyDescent="0.2">
      <c r="A5" s="31" t="s">
        <v>25</v>
      </c>
      <c r="B5" s="8">
        <v>5317</v>
      </c>
      <c r="C5" s="8">
        <v>36</v>
      </c>
      <c r="D5" s="8">
        <v>3912</v>
      </c>
      <c r="E5" s="32">
        <v>103</v>
      </c>
      <c r="F5" s="8">
        <v>1211.8599999999999</v>
      </c>
      <c r="G5" s="46">
        <v>233468.78</v>
      </c>
      <c r="H5" s="46">
        <v>260050.67</v>
      </c>
      <c r="I5" s="8">
        <v>2524.7637864080002</v>
      </c>
      <c r="J5" s="8">
        <v>21458.804647402001</v>
      </c>
      <c r="K5" s="46">
        <v>233468.78</v>
      </c>
      <c r="L5" s="46">
        <v>260050.62</v>
      </c>
      <c r="M5" s="48">
        <v>14098451.66</v>
      </c>
      <c r="N5" s="8">
        <v>40312.07</v>
      </c>
      <c r="O5" s="8">
        <v>36102.35</v>
      </c>
      <c r="P5" s="8">
        <v>37332.79</v>
      </c>
    </row>
    <row r="6" spans="1:17" s="5" customFormat="1" ht="18" customHeight="1" x14ac:dyDescent="0.2">
      <c r="A6" s="31" t="s">
        <v>110</v>
      </c>
      <c r="B6" s="8">
        <v>5282</v>
      </c>
      <c r="C6" s="8">
        <v>36</v>
      </c>
      <c r="D6" s="8">
        <v>3580</v>
      </c>
      <c r="E6" s="32">
        <v>19</v>
      </c>
      <c r="F6" s="8">
        <v>254.6</v>
      </c>
      <c r="G6" s="8">
        <v>76938.820000000007</v>
      </c>
      <c r="H6" s="8">
        <v>55867.81</v>
      </c>
      <c r="I6" s="8">
        <v>2940.4110526320001</v>
      </c>
      <c r="J6" s="8">
        <v>21943.366064415</v>
      </c>
      <c r="K6" s="8">
        <v>76938.820000000007</v>
      </c>
      <c r="L6" s="8">
        <v>55867.81</v>
      </c>
      <c r="M6" s="48">
        <v>15254028.060000001</v>
      </c>
      <c r="N6" s="8">
        <v>39487.449999999997</v>
      </c>
      <c r="O6" s="8">
        <v>38460.25</v>
      </c>
      <c r="P6" s="8">
        <v>39031.550000000003</v>
      </c>
    </row>
    <row r="7" spans="1:17" s="5" customFormat="1" ht="18" customHeight="1" x14ac:dyDescent="0.2">
      <c r="A7" s="31" t="s">
        <v>111</v>
      </c>
      <c r="B7" s="8">
        <v>5292</v>
      </c>
      <c r="C7" s="8">
        <v>36</v>
      </c>
      <c r="D7" s="8">
        <v>3587</v>
      </c>
      <c r="E7" s="32">
        <v>22</v>
      </c>
      <c r="F7" s="8">
        <v>282.64999999999998</v>
      </c>
      <c r="G7" s="8">
        <v>42343.47</v>
      </c>
      <c r="H7" s="8">
        <v>58171.62</v>
      </c>
      <c r="I7" s="8">
        <v>2644.1645454549998</v>
      </c>
      <c r="J7" s="8">
        <v>20580.796037502001</v>
      </c>
      <c r="K7" s="8">
        <v>42343.47</v>
      </c>
      <c r="L7" s="8">
        <v>58171.61</v>
      </c>
      <c r="M7" s="48">
        <v>15438014.550000001</v>
      </c>
      <c r="N7" s="8">
        <v>40124.959999999999</v>
      </c>
      <c r="O7" s="8">
        <v>36956.1</v>
      </c>
      <c r="P7" s="8">
        <v>39714.199999999997</v>
      </c>
    </row>
    <row r="8" spans="1:17" s="5" customFormat="1" ht="18" customHeight="1" x14ac:dyDescent="0.2">
      <c r="A8" s="31" t="s">
        <v>112</v>
      </c>
      <c r="B8" s="8">
        <v>5301</v>
      </c>
      <c r="C8" s="8">
        <v>36</v>
      </c>
      <c r="D8" s="8">
        <v>3519</v>
      </c>
      <c r="E8" s="32">
        <v>19</v>
      </c>
      <c r="F8" s="8">
        <v>208.24</v>
      </c>
      <c r="G8" s="8">
        <v>37452.980000000003</v>
      </c>
      <c r="H8" s="8">
        <v>46958.1</v>
      </c>
      <c r="I8" s="8">
        <v>2471.4789473679998</v>
      </c>
      <c r="J8" s="8">
        <v>22549.990395697001</v>
      </c>
      <c r="K8" s="8">
        <v>37452.980000000003</v>
      </c>
      <c r="L8" s="8">
        <v>46958.1</v>
      </c>
      <c r="M8" s="48">
        <v>15197087.369999999</v>
      </c>
      <c r="N8" s="8">
        <v>40312.07</v>
      </c>
      <c r="O8" s="8">
        <v>38870.959999999999</v>
      </c>
      <c r="P8" s="8">
        <v>39394.639999999999</v>
      </c>
    </row>
    <row r="9" spans="1:17" s="5" customFormat="1" ht="18" customHeight="1" x14ac:dyDescent="0.2">
      <c r="A9" s="31" t="s">
        <v>113</v>
      </c>
      <c r="B9" s="8">
        <v>5312</v>
      </c>
      <c r="C9" s="8">
        <v>36</v>
      </c>
      <c r="D9" s="8">
        <v>3561</v>
      </c>
      <c r="E9" s="32">
        <v>23</v>
      </c>
      <c r="F9" s="8">
        <v>218.62</v>
      </c>
      <c r="G9" s="8">
        <v>38940.17</v>
      </c>
      <c r="H9" s="8">
        <v>48248.6</v>
      </c>
      <c r="I9" s="8">
        <v>2097.7652173910001</v>
      </c>
      <c r="J9" s="8">
        <v>22069.618516146998</v>
      </c>
      <c r="K9" s="8">
        <v>38940.17</v>
      </c>
      <c r="L9" s="8">
        <v>48248.58</v>
      </c>
      <c r="M9" s="48">
        <v>14147124.630000001</v>
      </c>
      <c r="N9" s="8">
        <v>40032.410000000003</v>
      </c>
      <c r="O9" s="8">
        <v>37128.26</v>
      </c>
      <c r="P9" s="8">
        <v>37481.120000000003</v>
      </c>
    </row>
    <row r="10" spans="1:17" s="5" customFormat="1" ht="18" customHeight="1" x14ac:dyDescent="0.2">
      <c r="A10" s="31" t="s">
        <v>114</v>
      </c>
      <c r="B10" s="8">
        <v>5317</v>
      </c>
      <c r="C10" s="8">
        <v>36</v>
      </c>
      <c r="D10" s="8">
        <v>3522</v>
      </c>
      <c r="E10" s="32">
        <v>20</v>
      </c>
      <c r="F10" s="8">
        <v>247.75</v>
      </c>
      <c r="G10" s="8">
        <v>37793.339999999997</v>
      </c>
      <c r="H10" s="8">
        <v>50804.54</v>
      </c>
      <c r="I10" s="8">
        <v>2540.2269999999999</v>
      </c>
      <c r="J10" s="8">
        <v>20506.373360242</v>
      </c>
      <c r="K10" s="8">
        <v>37793.339999999997</v>
      </c>
      <c r="L10" s="8">
        <v>50804.52</v>
      </c>
      <c r="M10" s="48">
        <v>14098451.66</v>
      </c>
      <c r="N10" s="8">
        <v>37807.550000000003</v>
      </c>
      <c r="O10" s="8">
        <v>36102.35</v>
      </c>
      <c r="P10" s="8">
        <v>37332.79</v>
      </c>
    </row>
    <row r="11" spans="1:17" s="5" customFormat="1" ht="19.5" customHeight="1" x14ac:dyDescent="0.2">
      <c r="A11" s="418" t="s">
        <v>58</v>
      </c>
      <c r="B11" s="418"/>
      <c r="C11" s="418"/>
      <c r="D11" s="418"/>
      <c r="E11" s="418"/>
      <c r="F11" s="418"/>
      <c r="G11" s="418"/>
      <c r="H11" s="418"/>
    </row>
    <row r="12" spans="1:17" s="5" customFormat="1" ht="18" customHeight="1" x14ac:dyDescent="0.2">
      <c r="A12" s="418" t="s">
        <v>198</v>
      </c>
      <c r="B12" s="418"/>
      <c r="C12" s="418"/>
      <c r="D12" s="418"/>
      <c r="E12" s="418"/>
      <c r="F12" s="418"/>
      <c r="G12" s="418"/>
      <c r="H12" s="418"/>
    </row>
    <row r="13" spans="1:17" s="5" customFormat="1" ht="24.6" customHeight="1" x14ac:dyDescent="0.2"/>
  </sheetData>
  <mergeCells count="17">
    <mergeCell ref="A1:Q1"/>
    <mergeCell ref="A2:A3"/>
    <mergeCell ref="B2:B3"/>
    <mergeCell ref="C2:C3"/>
    <mergeCell ref="D2:D3"/>
    <mergeCell ref="E2:E3"/>
    <mergeCell ref="F2:F3"/>
    <mergeCell ref="G2:G3"/>
    <mergeCell ref="H2:H3"/>
    <mergeCell ref="I2:I3"/>
    <mergeCell ref="N2:P2"/>
    <mergeCell ref="A12:H12"/>
    <mergeCell ref="J2:J3"/>
    <mergeCell ref="K2:K3"/>
    <mergeCell ref="L2:L3"/>
    <mergeCell ref="M2:M3"/>
    <mergeCell ref="A11:H11"/>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zoomScaleNormal="100" workbookViewId="0">
      <selection activeCell="E27" sqref="E27"/>
    </sheetView>
  </sheetViews>
  <sheetFormatPr defaultRowHeight="12.75" x14ac:dyDescent="0.2"/>
  <cols>
    <col min="1" max="16" width="14.7109375" bestFit="1" customWidth="1"/>
    <col min="17" max="17" width="4.7109375" bestFit="1" customWidth="1"/>
  </cols>
  <sheetData>
    <row r="1" spans="1:16" ht="14.25" customHeight="1" x14ac:dyDescent="0.2">
      <c r="A1" s="468" t="s">
        <v>199</v>
      </c>
      <c r="B1" s="468"/>
      <c r="C1" s="468"/>
      <c r="D1" s="468"/>
      <c r="E1" s="468"/>
      <c r="F1" s="468"/>
      <c r="G1" s="468"/>
      <c r="H1" s="468"/>
      <c r="I1" s="468"/>
      <c r="J1" s="468"/>
      <c r="K1" s="468"/>
      <c r="L1" s="468"/>
      <c r="M1" s="468"/>
      <c r="N1" s="468"/>
      <c r="O1" s="468"/>
      <c r="P1" s="468"/>
    </row>
    <row r="2" spans="1:16" s="5" customFormat="1" ht="18.75" customHeight="1" x14ac:dyDescent="0.2">
      <c r="A2" s="420" t="s">
        <v>101</v>
      </c>
      <c r="B2" s="420" t="s">
        <v>183</v>
      </c>
      <c r="C2" s="420" t="s">
        <v>773</v>
      </c>
      <c r="D2" s="420" t="s">
        <v>184</v>
      </c>
      <c r="E2" s="420" t="s">
        <v>185</v>
      </c>
      <c r="F2" s="420" t="s">
        <v>186</v>
      </c>
      <c r="G2" s="420" t="s">
        <v>187</v>
      </c>
      <c r="H2" s="426" t="s">
        <v>188</v>
      </c>
      <c r="I2" s="426" t="s">
        <v>189</v>
      </c>
      <c r="J2" s="426" t="s">
        <v>190</v>
      </c>
      <c r="K2" s="420" t="s">
        <v>191</v>
      </c>
      <c r="L2" s="426" t="s">
        <v>192</v>
      </c>
      <c r="M2" s="426" t="s">
        <v>193</v>
      </c>
      <c r="N2" s="422" t="s">
        <v>200</v>
      </c>
      <c r="O2" s="497"/>
      <c r="P2" s="423"/>
    </row>
    <row r="3" spans="1:16" s="5" customFormat="1" ht="21" customHeight="1" x14ac:dyDescent="0.2">
      <c r="A3" s="421"/>
      <c r="B3" s="421"/>
      <c r="C3" s="421"/>
      <c r="D3" s="421"/>
      <c r="E3" s="421"/>
      <c r="F3" s="421"/>
      <c r="G3" s="421"/>
      <c r="H3" s="427"/>
      <c r="I3" s="427"/>
      <c r="J3" s="427"/>
      <c r="K3" s="421"/>
      <c r="L3" s="427"/>
      <c r="M3" s="427"/>
      <c r="N3" s="9" t="s">
        <v>195</v>
      </c>
      <c r="O3" s="9" t="s">
        <v>196</v>
      </c>
      <c r="P3" s="9" t="s">
        <v>197</v>
      </c>
    </row>
    <row r="4" spans="1:16" s="5" customFormat="1" ht="18" customHeight="1" x14ac:dyDescent="0.2">
      <c r="A4" s="3" t="s">
        <v>24</v>
      </c>
      <c r="B4" s="11">
        <v>1931</v>
      </c>
      <c r="C4" s="11">
        <v>4</v>
      </c>
      <c r="D4" s="11">
        <v>1922</v>
      </c>
      <c r="E4" s="11">
        <v>248</v>
      </c>
      <c r="F4" s="28">
        <v>28531.564409999999</v>
      </c>
      <c r="G4" s="41">
        <v>3749975.932</v>
      </c>
      <c r="H4" s="41">
        <v>7949004.3090000004</v>
      </c>
      <c r="I4" s="28">
        <v>32052.436730000001</v>
      </c>
      <c r="J4" s="28">
        <v>27860.387170000002</v>
      </c>
      <c r="K4" s="41">
        <v>3749975.932</v>
      </c>
      <c r="L4" s="41">
        <v>7949004.3090000004</v>
      </c>
      <c r="M4" s="44">
        <v>14934226.84</v>
      </c>
      <c r="N4" s="28">
        <v>11760.2</v>
      </c>
      <c r="O4" s="28">
        <v>10004.549999999999</v>
      </c>
      <c r="P4" s="28">
        <v>11623.9</v>
      </c>
    </row>
    <row r="5" spans="1:16" s="5" customFormat="1" ht="18" customHeight="1" x14ac:dyDescent="0.2">
      <c r="A5" s="3" t="s">
        <v>25</v>
      </c>
      <c r="B5" s="11">
        <v>1952</v>
      </c>
      <c r="C5" s="11">
        <v>18</v>
      </c>
      <c r="D5" s="11">
        <v>1922</v>
      </c>
      <c r="E5" s="11">
        <v>103</v>
      </c>
      <c r="F5" s="28">
        <v>12110.182629999999</v>
      </c>
      <c r="G5" s="41">
        <v>1652991.19</v>
      </c>
      <c r="H5" s="41">
        <v>3410783.2179999999</v>
      </c>
      <c r="I5" s="28">
        <v>33114.400170000001</v>
      </c>
      <c r="J5" s="28">
        <v>28164.58944</v>
      </c>
      <c r="K5" s="41">
        <v>1652991.19</v>
      </c>
      <c r="L5" s="41">
        <v>3410783.2179999999</v>
      </c>
      <c r="M5" s="44">
        <v>13976168.09</v>
      </c>
      <c r="N5" s="28">
        <v>12103.05</v>
      </c>
      <c r="O5" s="28">
        <v>10637.15</v>
      </c>
      <c r="P5" s="28">
        <v>11023.25</v>
      </c>
    </row>
    <row r="6" spans="1:16" s="5" customFormat="1" ht="18" customHeight="1" x14ac:dyDescent="0.2">
      <c r="A6" s="3" t="s">
        <v>110</v>
      </c>
      <c r="B6" s="11">
        <v>1938</v>
      </c>
      <c r="C6" s="11">
        <v>4</v>
      </c>
      <c r="D6" s="11">
        <v>1856</v>
      </c>
      <c r="E6" s="11">
        <v>19</v>
      </c>
      <c r="F6" s="28">
        <v>2147.2409699999998</v>
      </c>
      <c r="G6" s="41">
        <v>308635.8309</v>
      </c>
      <c r="H6" s="41">
        <v>640115.38740000001</v>
      </c>
      <c r="I6" s="28">
        <v>33690.28355</v>
      </c>
      <c r="J6" s="28">
        <v>29811.06436</v>
      </c>
      <c r="K6" s="41">
        <v>308635.8309</v>
      </c>
      <c r="L6" s="41">
        <v>640115.38740000001</v>
      </c>
      <c r="M6" s="44">
        <v>15043275.5</v>
      </c>
      <c r="N6" s="28">
        <v>11856.15</v>
      </c>
      <c r="O6" s="28">
        <v>11549.1</v>
      </c>
      <c r="P6" s="28">
        <v>11748.15</v>
      </c>
    </row>
    <row r="7" spans="1:16" s="5" customFormat="1" ht="18" customHeight="1" x14ac:dyDescent="0.2">
      <c r="A7" s="3" t="s">
        <v>111</v>
      </c>
      <c r="B7" s="11">
        <v>1942</v>
      </c>
      <c r="C7" s="11">
        <v>4</v>
      </c>
      <c r="D7" s="11">
        <v>1860</v>
      </c>
      <c r="E7" s="11">
        <v>22</v>
      </c>
      <c r="F7" s="28">
        <v>2734.6225599999998</v>
      </c>
      <c r="G7" s="41">
        <v>372712.19469999999</v>
      </c>
      <c r="H7" s="41">
        <v>788183.56420000002</v>
      </c>
      <c r="I7" s="28">
        <v>35826.52564</v>
      </c>
      <c r="J7" s="28">
        <v>28822.389449999999</v>
      </c>
      <c r="K7" s="41">
        <v>372712.19469999999</v>
      </c>
      <c r="L7" s="41">
        <v>788183.56420000002</v>
      </c>
      <c r="M7" s="44">
        <v>15254361.289999999</v>
      </c>
      <c r="N7" s="28">
        <v>12041.15</v>
      </c>
      <c r="O7" s="28">
        <v>11108.3</v>
      </c>
      <c r="P7" s="28">
        <v>11922.8</v>
      </c>
    </row>
    <row r="8" spans="1:16" s="5" customFormat="1" ht="18" customHeight="1" x14ac:dyDescent="0.2">
      <c r="A8" s="3" t="s">
        <v>112</v>
      </c>
      <c r="B8" s="11">
        <v>1945</v>
      </c>
      <c r="C8" s="11">
        <v>4</v>
      </c>
      <c r="D8" s="11">
        <v>1864</v>
      </c>
      <c r="E8" s="11">
        <v>19</v>
      </c>
      <c r="F8" s="28">
        <v>2145.6385599999999</v>
      </c>
      <c r="G8" s="41">
        <v>302571.68339999998</v>
      </c>
      <c r="H8" s="41">
        <v>596030.17489999998</v>
      </c>
      <c r="I8" s="28">
        <v>31370.00921</v>
      </c>
      <c r="J8" s="28">
        <v>27778.68491</v>
      </c>
      <c r="K8" s="41">
        <v>302571.68339999998</v>
      </c>
      <c r="L8" s="41">
        <v>596030.17489999998</v>
      </c>
      <c r="M8" s="44">
        <v>15031415.43</v>
      </c>
      <c r="N8" s="28">
        <v>12103.05</v>
      </c>
      <c r="O8" s="28">
        <v>11625.1</v>
      </c>
      <c r="P8" s="28">
        <v>11788.85</v>
      </c>
    </row>
    <row r="9" spans="1:16" s="5" customFormat="1" ht="18" customHeight="1" x14ac:dyDescent="0.2">
      <c r="A9" s="3" t="s">
        <v>113</v>
      </c>
      <c r="B9" s="11">
        <v>1950</v>
      </c>
      <c r="C9" s="11">
        <v>4</v>
      </c>
      <c r="D9" s="11">
        <v>1868</v>
      </c>
      <c r="E9" s="11">
        <v>23</v>
      </c>
      <c r="F9" s="28">
        <v>2556.8722400000001</v>
      </c>
      <c r="G9" s="41">
        <v>335052.79790000001</v>
      </c>
      <c r="H9" s="41">
        <v>712820.71849999996</v>
      </c>
      <c r="I9" s="28">
        <v>30992.205150000002</v>
      </c>
      <c r="J9" s="28">
        <v>27878.620889999998</v>
      </c>
      <c r="K9" s="41">
        <v>335052.79790000001</v>
      </c>
      <c r="L9" s="41">
        <v>712820.71849999996</v>
      </c>
      <c r="M9" s="44">
        <v>14005416.869999999</v>
      </c>
      <c r="N9" s="28">
        <v>11981.75</v>
      </c>
      <c r="O9" s="28">
        <v>10999.4</v>
      </c>
      <c r="P9" s="28">
        <v>11118</v>
      </c>
    </row>
    <row r="10" spans="1:16" s="5" customFormat="1" ht="18" customHeight="1" x14ac:dyDescent="0.2">
      <c r="A10" s="3" t="s">
        <v>114</v>
      </c>
      <c r="B10" s="11">
        <v>1952</v>
      </c>
      <c r="C10" s="11">
        <v>18</v>
      </c>
      <c r="D10" s="11">
        <v>1873</v>
      </c>
      <c r="E10" s="11">
        <v>20</v>
      </c>
      <c r="F10" s="28">
        <v>2525.8083000000001</v>
      </c>
      <c r="G10" s="41">
        <v>334018.68359999999</v>
      </c>
      <c r="H10" s="41">
        <v>673633.3726</v>
      </c>
      <c r="I10" s="28">
        <v>33681.66863</v>
      </c>
      <c r="J10" s="28">
        <v>26670.011839999999</v>
      </c>
      <c r="K10" s="41">
        <v>334018.68359999999</v>
      </c>
      <c r="L10" s="41">
        <v>673633.3726</v>
      </c>
      <c r="M10" s="44">
        <v>13976168.09</v>
      </c>
      <c r="N10" s="28">
        <v>11181.45</v>
      </c>
      <c r="O10" s="28">
        <v>10637.15</v>
      </c>
      <c r="P10" s="28">
        <v>11023.25</v>
      </c>
    </row>
    <row r="11" spans="1:16" s="5" customFormat="1" ht="15" customHeight="1" x14ac:dyDescent="0.2">
      <c r="A11" s="467" t="s">
        <v>201</v>
      </c>
      <c r="B11" s="467"/>
      <c r="C11" s="467"/>
      <c r="D11" s="467"/>
      <c r="E11" s="467"/>
      <c r="F11" s="467"/>
      <c r="G11" s="467"/>
      <c r="H11" s="467"/>
    </row>
    <row r="12" spans="1:16" s="5" customFormat="1" ht="13.5" customHeight="1" x14ac:dyDescent="0.2">
      <c r="A12" s="467" t="s">
        <v>58</v>
      </c>
      <c r="B12" s="467"/>
      <c r="C12" s="467"/>
      <c r="D12" s="467"/>
      <c r="E12" s="467"/>
      <c r="F12" s="467"/>
      <c r="G12" s="467"/>
      <c r="H12" s="467"/>
    </row>
    <row r="13" spans="1:16" s="5" customFormat="1" ht="13.5" customHeight="1" x14ac:dyDescent="0.2">
      <c r="A13" s="467" t="s">
        <v>202</v>
      </c>
      <c r="B13" s="467"/>
      <c r="C13" s="467"/>
      <c r="D13" s="467"/>
      <c r="E13" s="467"/>
      <c r="F13" s="467"/>
      <c r="G13" s="467"/>
      <c r="H13" s="467"/>
    </row>
    <row r="14" spans="1:16" s="5" customFormat="1" ht="28.35" customHeight="1" x14ac:dyDescent="0.2"/>
  </sheetData>
  <mergeCells count="18">
    <mergeCell ref="N2:P2"/>
    <mergeCell ref="A11:H11"/>
    <mergeCell ref="A1:P1"/>
    <mergeCell ref="A2:A3"/>
    <mergeCell ref="B2:B3"/>
    <mergeCell ref="C2:C3"/>
    <mergeCell ref="D2:D3"/>
    <mergeCell ref="E2:E3"/>
    <mergeCell ref="F2:F3"/>
    <mergeCell ref="G2:G3"/>
    <mergeCell ref="M2:M3"/>
    <mergeCell ref="A12:H12"/>
    <mergeCell ref="A13:H13"/>
    <mergeCell ref="J2:J3"/>
    <mergeCell ref="K2:K3"/>
    <mergeCell ref="L2:L3"/>
    <mergeCell ref="H2:H3"/>
    <mergeCell ref="I2:I3"/>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zoomScaleNormal="100" workbookViewId="0">
      <selection activeCell="A23" sqref="A23"/>
    </sheetView>
  </sheetViews>
  <sheetFormatPr defaultRowHeight="12.75" x14ac:dyDescent="0.2"/>
  <cols>
    <col min="1" max="1" width="46.42578125" bestFit="1" customWidth="1"/>
    <col min="2" max="3" width="14.7109375" bestFit="1" customWidth="1"/>
    <col min="4" max="4" width="6.85546875" bestFit="1" customWidth="1"/>
    <col min="5" max="5" width="30.7109375" bestFit="1" customWidth="1"/>
    <col min="6" max="6" width="4.7109375" bestFit="1" customWidth="1"/>
  </cols>
  <sheetData>
    <row r="1" spans="1:4" ht="15.75" customHeight="1" x14ac:dyDescent="0.2">
      <c r="A1" s="416" t="s">
        <v>2</v>
      </c>
      <c r="B1" s="416"/>
      <c r="C1" s="416"/>
      <c r="D1" s="416"/>
    </row>
    <row r="2" spans="1:4" s="5" customFormat="1" ht="19.5" customHeight="1" x14ac:dyDescent="0.2">
      <c r="A2" s="7" t="s">
        <v>23</v>
      </c>
      <c r="B2" s="2" t="s">
        <v>24</v>
      </c>
      <c r="C2" s="2" t="s">
        <v>25</v>
      </c>
    </row>
    <row r="3" spans="1:4" s="5" customFormat="1" ht="18" customHeight="1" x14ac:dyDescent="0.2">
      <c r="A3" s="3" t="s">
        <v>26</v>
      </c>
      <c r="B3" s="8">
        <v>5</v>
      </c>
      <c r="C3" s="8">
        <v>5</v>
      </c>
    </row>
    <row r="4" spans="1:4" s="5" customFormat="1" ht="18" customHeight="1" x14ac:dyDescent="0.2">
      <c r="A4" s="3" t="s">
        <v>27</v>
      </c>
      <c r="B4" s="8">
        <v>3</v>
      </c>
      <c r="C4" s="8">
        <v>3</v>
      </c>
    </row>
    <row r="5" spans="1:4" s="5" customFormat="1" ht="18" customHeight="1" x14ac:dyDescent="0.2">
      <c r="A5" s="3" t="s">
        <v>28</v>
      </c>
      <c r="B5" s="8">
        <v>3</v>
      </c>
      <c r="C5" s="8">
        <v>3</v>
      </c>
    </row>
    <row r="6" spans="1:4" s="5" customFormat="1" ht="18" customHeight="1" x14ac:dyDescent="0.2">
      <c r="A6" s="3" t="s">
        <v>29</v>
      </c>
      <c r="B6" s="8">
        <v>5</v>
      </c>
      <c r="C6" s="8">
        <v>5</v>
      </c>
    </row>
    <row r="7" spans="1:4" s="5" customFormat="1" ht="18" customHeight="1" x14ac:dyDescent="0.2">
      <c r="A7" s="3" t="s">
        <v>30</v>
      </c>
      <c r="B7" s="8">
        <v>2315</v>
      </c>
      <c r="C7" s="8">
        <v>3640</v>
      </c>
    </row>
    <row r="8" spans="1:4" s="5" customFormat="1" ht="18" customHeight="1" x14ac:dyDescent="0.2">
      <c r="A8" s="3" t="s">
        <v>31</v>
      </c>
      <c r="B8" s="8">
        <v>2435</v>
      </c>
      <c r="C8" s="8">
        <v>2789</v>
      </c>
    </row>
    <row r="9" spans="1:4" s="5" customFormat="1" ht="18" customHeight="1" x14ac:dyDescent="0.2">
      <c r="A9" s="3" t="s">
        <v>32</v>
      </c>
      <c r="B9" s="8">
        <v>2110</v>
      </c>
      <c r="C9" s="8">
        <v>2350</v>
      </c>
    </row>
    <row r="10" spans="1:4" s="5" customFormat="1" ht="18" customHeight="1" x14ac:dyDescent="0.2">
      <c r="A10" s="3" t="s">
        <v>33</v>
      </c>
      <c r="B10" s="8">
        <v>173</v>
      </c>
      <c r="C10" s="8">
        <v>238</v>
      </c>
    </row>
    <row r="11" spans="1:4" s="5" customFormat="1" ht="18" customHeight="1" x14ac:dyDescent="0.2">
      <c r="A11" s="3" t="s">
        <v>34</v>
      </c>
      <c r="B11" s="8">
        <v>1708</v>
      </c>
      <c r="C11" s="8">
        <v>2269</v>
      </c>
    </row>
    <row r="12" spans="1:4" s="5" customFormat="1" ht="18" customHeight="1" x14ac:dyDescent="0.2">
      <c r="A12" s="3" t="s">
        <v>767</v>
      </c>
      <c r="B12" s="8">
        <v>7</v>
      </c>
      <c r="C12" s="8">
        <v>7</v>
      </c>
    </row>
    <row r="13" spans="1:4" s="5" customFormat="1" ht="18" customHeight="1" x14ac:dyDescent="0.2">
      <c r="A13" s="3" t="s">
        <v>35</v>
      </c>
      <c r="B13" s="8">
        <v>9390</v>
      </c>
      <c r="C13" s="8">
        <v>9416</v>
      </c>
    </row>
    <row r="14" spans="1:4" s="5" customFormat="1" ht="18" customHeight="1" x14ac:dyDescent="0.2">
      <c r="A14" s="3" t="s">
        <v>36</v>
      </c>
      <c r="B14" s="8">
        <v>20</v>
      </c>
      <c r="C14" s="8">
        <v>19</v>
      </c>
    </row>
    <row r="15" spans="1:4" s="5" customFormat="1" ht="18" customHeight="1" x14ac:dyDescent="0.2">
      <c r="A15" s="3" t="s">
        <v>37</v>
      </c>
      <c r="B15" s="8">
        <v>2</v>
      </c>
      <c r="C15" s="8">
        <v>2</v>
      </c>
    </row>
    <row r="16" spans="1:4" s="5" customFormat="1" ht="18" customHeight="1" x14ac:dyDescent="0.2">
      <c r="A16" s="3" t="s">
        <v>38</v>
      </c>
      <c r="B16" s="8">
        <v>277</v>
      </c>
      <c r="C16" s="8">
        <v>288</v>
      </c>
    </row>
    <row r="17" spans="1:3" s="5" customFormat="1" ht="18" customHeight="1" x14ac:dyDescent="0.2">
      <c r="A17" s="3" t="s">
        <v>39</v>
      </c>
      <c r="B17" s="8">
        <v>598</v>
      </c>
      <c r="C17" s="8">
        <v>616</v>
      </c>
    </row>
    <row r="18" spans="1:3" s="5" customFormat="1" ht="18" customHeight="1" x14ac:dyDescent="0.2">
      <c r="A18" s="3" t="s">
        <v>40</v>
      </c>
      <c r="B18" s="8">
        <v>209</v>
      </c>
      <c r="C18" s="8">
        <v>214</v>
      </c>
    </row>
    <row r="19" spans="1:3" s="5" customFormat="1" ht="18" customHeight="1" x14ac:dyDescent="0.2">
      <c r="A19" s="3" t="s">
        <v>41</v>
      </c>
      <c r="B19" s="8">
        <v>66</v>
      </c>
      <c r="C19" s="8">
        <v>65</v>
      </c>
    </row>
    <row r="20" spans="1:3" s="5" customFormat="1" ht="18" customHeight="1" x14ac:dyDescent="0.2">
      <c r="A20" s="3" t="s">
        <v>42</v>
      </c>
      <c r="B20" s="8">
        <v>2</v>
      </c>
      <c r="C20" s="8">
        <v>2</v>
      </c>
    </row>
    <row r="21" spans="1:3" s="5" customFormat="1" ht="18" customHeight="1" x14ac:dyDescent="0.2">
      <c r="A21" s="3" t="s">
        <v>43</v>
      </c>
      <c r="B21" s="8">
        <v>32</v>
      </c>
      <c r="C21" s="8">
        <v>32</v>
      </c>
    </row>
    <row r="22" spans="1:3" s="5" customFormat="1" ht="18" customHeight="1" x14ac:dyDescent="0.2">
      <c r="A22" s="3" t="s">
        <v>44</v>
      </c>
      <c r="B22" s="8">
        <v>7</v>
      </c>
      <c r="C22" s="8">
        <v>7</v>
      </c>
    </row>
    <row r="23" spans="1:3" s="5" customFormat="1" ht="18" customHeight="1" x14ac:dyDescent="0.2">
      <c r="A23" s="3" t="s">
        <v>45</v>
      </c>
      <c r="B23" s="8">
        <v>5</v>
      </c>
      <c r="C23" s="8">
        <v>5</v>
      </c>
    </row>
    <row r="24" spans="1:3" s="5" customFormat="1" ht="18" customHeight="1" x14ac:dyDescent="0.2">
      <c r="A24" s="3" t="s">
        <v>46</v>
      </c>
      <c r="B24" s="8">
        <v>77</v>
      </c>
      <c r="C24" s="8">
        <v>79</v>
      </c>
    </row>
    <row r="25" spans="1:3" s="5" customFormat="1" ht="18" customHeight="1" x14ac:dyDescent="0.2">
      <c r="A25" s="3" t="s">
        <v>47</v>
      </c>
      <c r="B25" s="8">
        <v>190</v>
      </c>
      <c r="C25" s="8">
        <v>193</v>
      </c>
    </row>
    <row r="26" spans="1:3" s="5" customFormat="1" ht="18" customHeight="1" x14ac:dyDescent="0.2">
      <c r="A26" s="3" t="s">
        <v>48</v>
      </c>
      <c r="B26" s="8">
        <v>248</v>
      </c>
      <c r="C26" s="8">
        <v>251</v>
      </c>
    </row>
    <row r="27" spans="1:3" s="5" customFormat="1" ht="18" customHeight="1" x14ac:dyDescent="0.2">
      <c r="A27" s="3" t="s">
        <v>49</v>
      </c>
      <c r="B27" s="8">
        <v>532</v>
      </c>
      <c r="C27" s="8">
        <v>603</v>
      </c>
    </row>
    <row r="28" spans="1:3" s="5" customFormat="1" ht="18" customHeight="1" x14ac:dyDescent="0.2">
      <c r="A28" s="3" t="s">
        <v>50</v>
      </c>
      <c r="B28" s="8">
        <v>315</v>
      </c>
      <c r="C28" s="8">
        <v>350</v>
      </c>
    </row>
    <row r="29" spans="1:3" s="5" customFormat="1" ht="18" customHeight="1" x14ac:dyDescent="0.2">
      <c r="A29" s="3" t="s">
        <v>51</v>
      </c>
      <c r="B29" s="8">
        <v>47</v>
      </c>
      <c r="C29" s="8">
        <v>45</v>
      </c>
    </row>
    <row r="30" spans="1:3" s="5" customFormat="1" ht="18" customHeight="1" x14ac:dyDescent="0.2">
      <c r="A30" s="3" t="s">
        <v>52</v>
      </c>
      <c r="B30" s="8">
        <v>1131</v>
      </c>
      <c r="C30" s="8">
        <v>1223</v>
      </c>
    </row>
    <row r="31" spans="1:3" s="5" customFormat="1" ht="18" customHeight="1" x14ac:dyDescent="0.2">
      <c r="A31" s="3" t="s">
        <v>53</v>
      </c>
      <c r="B31" s="8">
        <v>620</v>
      </c>
      <c r="C31" s="8">
        <v>660</v>
      </c>
    </row>
    <row r="32" spans="1:3" s="5" customFormat="1" ht="18" customHeight="1" x14ac:dyDescent="0.2">
      <c r="A32" s="3" t="s">
        <v>54</v>
      </c>
      <c r="B32" s="8">
        <v>11</v>
      </c>
      <c r="C32" s="8">
        <v>10</v>
      </c>
    </row>
    <row r="33" spans="1:5" s="5" customFormat="1" ht="18" customHeight="1" x14ac:dyDescent="0.2">
      <c r="A33" s="3" t="s">
        <v>55</v>
      </c>
      <c r="B33" s="8">
        <v>1</v>
      </c>
      <c r="C33" s="8">
        <v>1</v>
      </c>
    </row>
    <row r="34" spans="1:5" s="5" customFormat="1" ht="18" customHeight="1" x14ac:dyDescent="0.2">
      <c r="A34" s="3" t="s">
        <v>56</v>
      </c>
      <c r="B34" s="8">
        <v>2</v>
      </c>
      <c r="C34" s="8">
        <v>2</v>
      </c>
    </row>
    <row r="35" spans="1:5" s="5" customFormat="1" ht="12" customHeight="1" x14ac:dyDescent="0.15">
      <c r="A35" s="417" t="s">
        <v>57</v>
      </c>
      <c r="B35" s="417"/>
      <c r="C35" s="417"/>
      <c r="D35" s="417"/>
      <c r="E35" s="417"/>
    </row>
    <row r="36" spans="1:5" s="5" customFormat="1" ht="11.25" customHeight="1" x14ac:dyDescent="0.15">
      <c r="A36" s="417" t="s">
        <v>58</v>
      </c>
      <c r="B36" s="417"/>
      <c r="C36" s="417"/>
      <c r="D36" s="417"/>
      <c r="E36" s="417"/>
    </row>
    <row r="37" spans="1:5" s="5" customFormat="1" ht="11.25" customHeight="1" x14ac:dyDescent="0.15">
      <c r="A37" s="417" t="s">
        <v>59</v>
      </c>
      <c r="B37" s="417"/>
      <c r="C37" s="417"/>
      <c r="D37" s="417"/>
      <c r="E37" s="417"/>
    </row>
    <row r="38" spans="1:5" s="5" customFormat="1" ht="28.35" customHeight="1" x14ac:dyDescent="0.2"/>
  </sheetData>
  <mergeCells count="4">
    <mergeCell ref="A1:D1"/>
    <mergeCell ref="A35:E35"/>
    <mergeCell ref="A36:E36"/>
    <mergeCell ref="A37:E37"/>
  </mergeCells>
  <pageMargins left="0.78431372549019618" right="0.78431372549019618" top="0.98039215686274517" bottom="0.98039215686274517" header="0.50980392156862753" footer="0.50980392156862753"/>
  <pageSetup paperSize="9" orientation="portrait" useFirstPageNumber="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zoomScaleNormal="100" workbookViewId="0">
      <selection activeCell="E17" sqref="E17"/>
    </sheetView>
  </sheetViews>
  <sheetFormatPr defaultRowHeight="12.75" x14ac:dyDescent="0.2"/>
  <cols>
    <col min="1" max="16" width="14.7109375" bestFit="1" customWidth="1"/>
    <col min="17" max="17" width="4.7109375" bestFit="1" customWidth="1"/>
  </cols>
  <sheetData>
    <row r="1" spans="1:16" x14ac:dyDescent="0.2">
      <c r="A1" s="416" t="s">
        <v>7</v>
      </c>
      <c r="B1" s="416"/>
      <c r="C1" s="416"/>
    </row>
    <row r="2" spans="1:16" s="5" customFormat="1" ht="32.25" customHeight="1" x14ac:dyDescent="0.2">
      <c r="A2" s="492" t="s">
        <v>152</v>
      </c>
      <c r="B2" s="492" t="s">
        <v>183</v>
      </c>
      <c r="C2" s="492" t="s">
        <v>774</v>
      </c>
      <c r="D2" s="492" t="s">
        <v>203</v>
      </c>
      <c r="E2" s="492" t="s">
        <v>185</v>
      </c>
      <c r="F2" s="492" t="s">
        <v>162</v>
      </c>
      <c r="G2" s="492" t="s">
        <v>187</v>
      </c>
      <c r="H2" s="492" t="s">
        <v>204</v>
      </c>
      <c r="I2" s="492" t="s">
        <v>205</v>
      </c>
      <c r="J2" s="490" t="s">
        <v>190</v>
      </c>
      <c r="K2" s="492" t="s">
        <v>191</v>
      </c>
      <c r="L2" s="492" t="s">
        <v>206</v>
      </c>
      <c r="M2" s="492" t="s">
        <v>207</v>
      </c>
      <c r="N2" s="494" t="s">
        <v>208</v>
      </c>
      <c r="O2" s="495"/>
      <c r="P2" s="496"/>
    </row>
    <row r="3" spans="1:16" s="5" customFormat="1" ht="21" customHeight="1" x14ac:dyDescent="0.2">
      <c r="A3" s="493"/>
      <c r="B3" s="493"/>
      <c r="C3" s="493"/>
      <c r="D3" s="493"/>
      <c r="E3" s="493"/>
      <c r="F3" s="493"/>
      <c r="G3" s="493"/>
      <c r="H3" s="493"/>
      <c r="I3" s="493"/>
      <c r="J3" s="491"/>
      <c r="K3" s="493"/>
      <c r="L3" s="493"/>
      <c r="M3" s="493"/>
      <c r="N3" s="47" t="s">
        <v>195</v>
      </c>
      <c r="O3" s="47" t="s">
        <v>196</v>
      </c>
      <c r="P3" s="47" t="s">
        <v>197</v>
      </c>
    </row>
    <row r="4" spans="1:16" s="5" customFormat="1" ht="18" customHeight="1" x14ac:dyDescent="0.2">
      <c r="A4" s="31" t="s">
        <v>24</v>
      </c>
      <c r="B4" s="8">
        <v>287</v>
      </c>
      <c r="C4" s="8">
        <v>1309</v>
      </c>
      <c r="D4" s="8">
        <v>8</v>
      </c>
      <c r="E4" s="8">
        <v>248</v>
      </c>
      <c r="F4" s="8">
        <v>1910.9999999999998</v>
      </c>
      <c r="G4" s="147">
        <v>14.16864</v>
      </c>
      <c r="H4" s="8">
        <v>30.293250435000001</v>
      </c>
      <c r="I4" s="8">
        <v>0.122150203</v>
      </c>
      <c r="J4" s="46">
        <v>158520.41043955999</v>
      </c>
      <c r="K4" s="8">
        <v>14.168530000000001</v>
      </c>
      <c r="L4" s="8">
        <v>30.288544030000001</v>
      </c>
      <c r="M4" s="48">
        <v>14751584.310000001</v>
      </c>
      <c r="N4" s="8">
        <v>22872.75</v>
      </c>
      <c r="O4" s="8">
        <v>19644.59</v>
      </c>
      <c r="P4" s="8">
        <v>22743.31</v>
      </c>
    </row>
    <row r="5" spans="1:16" s="5" customFormat="1" ht="18" customHeight="1" x14ac:dyDescent="0.2">
      <c r="A5" s="31" t="s">
        <v>25</v>
      </c>
      <c r="B5" s="8">
        <v>288</v>
      </c>
      <c r="C5" s="8">
        <v>1303</v>
      </c>
      <c r="D5" s="8">
        <v>12</v>
      </c>
      <c r="E5" s="8">
        <v>103</v>
      </c>
      <c r="F5" s="8">
        <v>669</v>
      </c>
      <c r="G5" s="147">
        <v>12.08109</v>
      </c>
      <c r="H5" s="8">
        <v>25.343305969999999</v>
      </c>
      <c r="I5" s="8">
        <v>0.246051514</v>
      </c>
      <c r="J5" s="46">
        <v>378823.70657698053</v>
      </c>
      <c r="K5" s="8">
        <v>15.349758233999999</v>
      </c>
      <c r="L5" s="8">
        <v>20.30463782</v>
      </c>
      <c r="M5" s="48">
        <v>13731179.130000001</v>
      </c>
      <c r="N5" s="8">
        <v>23687.41</v>
      </c>
      <c r="O5" s="8">
        <v>21217.81</v>
      </c>
      <c r="P5" s="8">
        <v>21736.22</v>
      </c>
    </row>
    <row r="6" spans="1:16" s="5" customFormat="1" ht="18" customHeight="1" x14ac:dyDescent="0.2">
      <c r="A6" s="31" t="s">
        <v>110</v>
      </c>
      <c r="B6" s="8">
        <v>286</v>
      </c>
      <c r="C6" s="8">
        <v>1308</v>
      </c>
      <c r="D6" s="8">
        <v>6</v>
      </c>
      <c r="E6" s="8">
        <v>19</v>
      </c>
      <c r="F6" s="8">
        <v>227</v>
      </c>
      <c r="G6" s="147">
        <v>3.8297400000000001</v>
      </c>
      <c r="H6" s="8">
        <v>7.4556996</v>
      </c>
      <c r="I6" s="8">
        <v>0.39240524199999999</v>
      </c>
      <c r="J6" s="46">
        <v>328444.91629955947</v>
      </c>
      <c r="K6" s="8">
        <v>3.8297400000000001</v>
      </c>
      <c r="L6" s="8">
        <v>7.4557000000000002</v>
      </c>
      <c r="M6" s="48">
        <v>14842660.65</v>
      </c>
      <c r="N6" s="8">
        <v>23072</v>
      </c>
      <c r="O6" s="8">
        <v>22659.08</v>
      </c>
      <c r="P6" s="8">
        <v>23000.87</v>
      </c>
    </row>
    <row r="7" spans="1:16" s="5" customFormat="1" ht="18" customHeight="1" x14ac:dyDescent="0.2">
      <c r="A7" s="31" t="s">
        <v>111</v>
      </c>
      <c r="B7" s="8">
        <v>288</v>
      </c>
      <c r="C7" s="8">
        <v>1306</v>
      </c>
      <c r="D7" s="8">
        <v>5</v>
      </c>
      <c r="E7" s="8">
        <v>22</v>
      </c>
      <c r="F7" s="8">
        <v>186</v>
      </c>
      <c r="G7" s="147">
        <v>3.7104400000000002</v>
      </c>
      <c r="H7" s="8">
        <v>7.1589378200000002</v>
      </c>
      <c r="I7" s="8">
        <v>0.32540626499999997</v>
      </c>
      <c r="J7" s="8">
        <v>384889.1301075269</v>
      </c>
      <c r="K7" s="8">
        <v>8.7700182340000001</v>
      </c>
      <c r="L7" s="8">
        <v>7.1589378200000002</v>
      </c>
      <c r="M7" s="48">
        <v>15035898.15</v>
      </c>
      <c r="N7" s="8">
        <v>23401.49</v>
      </c>
      <c r="O7" s="8">
        <v>21840.05</v>
      </c>
      <c r="P7" s="8">
        <v>23357.37</v>
      </c>
    </row>
    <row r="8" spans="1:16" s="5" customFormat="1" ht="18" customHeight="1" x14ac:dyDescent="0.2">
      <c r="A8" s="31" t="s">
        <v>112</v>
      </c>
      <c r="B8" s="8">
        <v>288</v>
      </c>
      <c r="C8" s="8">
        <v>1305</v>
      </c>
      <c r="D8" s="8">
        <v>8</v>
      </c>
      <c r="E8" s="8">
        <v>19</v>
      </c>
      <c r="F8" s="8">
        <v>149</v>
      </c>
      <c r="G8" s="147">
        <v>2.7530100000000002</v>
      </c>
      <c r="H8" s="8">
        <v>5.6880806000000002</v>
      </c>
      <c r="I8" s="8">
        <v>0.29937266299999998</v>
      </c>
      <c r="J8" s="46">
        <v>381750.37583892618</v>
      </c>
      <c r="K8" s="8">
        <v>2.75</v>
      </c>
      <c r="L8" s="8">
        <v>5.69</v>
      </c>
      <c r="M8" s="48">
        <v>14798289.939999999</v>
      </c>
      <c r="N8" s="8">
        <v>23687.41</v>
      </c>
      <c r="O8" s="8">
        <v>22917.26</v>
      </c>
      <c r="P8" s="8">
        <v>23168.54</v>
      </c>
    </row>
    <row r="9" spans="1:16" s="5" customFormat="1" ht="18" customHeight="1" x14ac:dyDescent="0.2">
      <c r="A9" s="31" t="s">
        <v>113</v>
      </c>
      <c r="B9" s="8">
        <v>288</v>
      </c>
      <c r="C9" s="8">
        <v>1303</v>
      </c>
      <c r="D9" s="8">
        <v>7</v>
      </c>
      <c r="E9" s="8">
        <v>23</v>
      </c>
      <c r="F9" s="8">
        <v>93</v>
      </c>
      <c r="G9" s="147">
        <v>2.7530100000000002</v>
      </c>
      <c r="H9" s="8">
        <v>4.4551192000000004</v>
      </c>
      <c r="I9" s="8">
        <v>0.19370083499999999</v>
      </c>
      <c r="J9" s="46">
        <v>479045.07526881725</v>
      </c>
      <c r="K9" s="8">
        <v>0</v>
      </c>
      <c r="L9" s="8">
        <v>0</v>
      </c>
      <c r="M9" s="48">
        <v>13790858.9</v>
      </c>
      <c r="N9" s="8">
        <v>23449.5</v>
      </c>
      <c r="O9" s="8">
        <v>21835.19</v>
      </c>
      <c r="P9" s="8">
        <v>21896.73</v>
      </c>
    </row>
    <row r="10" spans="1:16" s="5" customFormat="1" ht="18" customHeight="1" x14ac:dyDescent="0.2">
      <c r="A10" s="31" t="s">
        <v>114</v>
      </c>
      <c r="B10" s="8">
        <v>288</v>
      </c>
      <c r="C10" s="8">
        <v>1303</v>
      </c>
      <c r="D10" s="8">
        <v>3</v>
      </c>
      <c r="E10" s="8">
        <v>20</v>
      </c>
      <c r="F10" s="8">
        <v>13.999999999999998</v>
      </c>
      <c r="G10" s="147">
        <v>0.18</v>
      </c>
      <c r="H10" s="8">
        <v>0.58546874999999998</v>
      </c>
      <c r="I10" s="8">
        <v>2.9273437999999999E-2</v>
      </c>
      <c r="J10" s="46">
        <v>418191.96428571432</v>
      </c>
      <c r="K10" s="8">
        <v>0</v>
      </c>
      <c r="L10" s="8">
        <v>0</v>
      </c>
      <c r="M10" s="48">
        <v>13731179.130000001</v>
      </c>
      <c r="N10" s="8">
        <v>21923.040000000001</v>
      </c>
      <c r="O10" s="8">
        <v>21217.81</v>
      </c>
      <c r="P10" s="8">
        <v>21736.22</v>
      </c>
    </row>
    <row r="11" spans="1:16" s="5" customFormat="1" ht="18.75" customHeight="1" x14ac:dyDescent="0.2">
      <c r="A11" s="418" t="s">
        <v>157</v>
      </c>
      <c r="B11" s="418"/>
      <c r="C11" s="418"/>
      <c r="D11" s="418"/>
      <c r="E11" s="418"/>
      <c r="F11" s="418"/>
      <c r="G11" s="418"/>
      <c r="H11" s="418"/>
      <c r="I11" s="418"/>
      <c r="J11" s="418"/>
      <c r="K11" s="418"/>
      <c r="L11" s="418"/>
      <c r="M11" s="418"/>
      <c r="N11" s="418"/>
      <c r="O11" s="418"/>
      <c r="P11" s="418"/>
    </row>
    <row r="12" spans="1:16" s="5" customFormat="1" ht="18.75" customHeight="1" x14ac:dyDescent="0.2">
      <c r="A12" s="418" t="s">
        <v>209</v>
      </c>
      <c r="B12" s="418"/>
      <c r="C12" s="418"/>
      <c r="D12" s="418"/>
      <c r="E12" s="418"/>
      <c r="F12" s="418"/>
      <c r="G12" s="418"/>
      <c r="H12" s="418"/>
      <c r="I12" s="418"/>
      <c r="J12" s="418"/>
      <c r="K12" s="418"/>
      <c r="L12" s="418"/>
      <c r="M12" s="418"/>
      <c r="N12" s="418"/>
      <c r="O12" s="418"/>
      <c r="P12" s="418"/>
    </row>
    <row r="13" spans="1:16" s="5" customFormat="1" ht="28.35" customHeight="1" x14ac:dyDescent="0.2"/>
    <row r="16" spans="1:16" x14ac:dyDescent="0.2">
      <c r="J16" s="148"/>
    </row>
    <row r="17" spans="10:10" x14ac:dyDescent="0.2">
      <c r="J17" s="148"/>
    </row>
    <row r="18" spans="10:10" x14ac:dyDescent="0.2">
      <c r="J18" s="148"/>
    </row>
    <row r="19" spans="10:10" x14ac:dyDescent="0.2">
      <c r="J19" s="148"/>
    </row>
    <row r="20" spans="10:10" x14ac:dyDescent="0.2">
      <c r="J20" s="148"/>
    </row>
    <row r="21" spans="10:10" x14ac:dyDescent="0.2">
      <c r="J21" s="148"/>
    </row>
    <row r="22" spans="10:10" x14ac:dyDescent="0.2">
      <c r="J22" s="148"/>
    </row>
  </sheetData>
  <mergeCells count="17">
    <mergeCell ref="A1:C1"/>
    <mergeCell ref="A2:A3"/>
    <mergeCell ref="B2:B3"/>
    <mergeCell ref="C2:C3"/>
    <mergeCell ref="D2:D3"/>
    <mergeCell ref="L2:L3"/>
    <mergeCell ref="M2:M3"/>
    <mergeCell ref="N2:P2"/>
    <mergeCell ref="A11:P11"/>
    <mergeCell ref="A12:P12"/>
    <mergeCell ref="F2:F3"/>
    <mergeCell ref="G2:G3"/>
    <mergeCell ref="H2:H3"/>
    <mergeCell ref="I2:I3"/>
    <mergeCell ref="J2:J3"/>
    <mergeCell ref="K2:K3"/>
    <mergeCell ref="E2:E3"/>
  </mergeCells>
  <pageMargins left="0.78431372549019618" right="0.78431372549019618" top="0.98039215686274517" bottom="0.98039215686274517" header="0.50980392156862753" footer="0.50980392156862753"/>
  <pageSetup paperSize="9" orientation="portrait" useFirstPageNumber="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Normal="100" workbookViewId="0">
      <selection activeCell="A2" sqref="A2:H2"/>
    </sheetView>
  </sheetViews>
  <sheetFormatPr defaultRowHeight="12.75" x14ac:dyDescent="0.2"/>
  <cols>
    <col min="1" max="1" width="6.42578125" bestFit="1" customWidth="1"/>
    <col min="2" max="2" width="36.28515625" bestFit="1" customWidth="1"/>
    <col min="3" max="8" width="13.5703125" bestFit="1" customWidth="1"/>
    <col min="9" max="9" width="4.85546875" bestFit="1" customWidth="1"/>
  </cols>
  <sheetData>
    <row r="1" spans="1:8" ht="13.5" customHeight="1" x14ac:dyDescent="0.2">
      <c r="A1" s="498" t="s">
        <v>775</v>
      </c>
      <c r="B1" s="498"/>
      <c r="C1" s="498"/>
      <c r="D1" s="498"/>
      <c r="E1" s="498"/>
      <c r="F1" s="498"/>
      <c r="G1" s="498"/>
      <c r="H1" s="498"/>
    </row>
    <row r="2" spans="1:8" s="5" customFormat="1" ht="19.5" customHeight="1" x14ac:dyDescent="0.2">
      <c r="A2" s="471" t="s">
        <v>210</v>
      </c>
      <c r="B2" s="502"/>
      <c r="C2" s="502"/>
      <c r="D2" s="502"/>
      <c r="E2" s="502"/>
      <c r="F2" s="502"/>
      <c r="G2" s="502"/>
      <c r="H2" s="472"/>
    </row>
    <row r="3" spans="1:8" s="5" customFormat="1" ht="15" customHeight="1" x14ac:dyDescent="0.2">
      <c r="A3" s="428" t="s">
        <v>211</v>
      </c>
      <c r="B3" s="428" t="s">
        <v>212</v>
      </c>
      <c r="C3" s="434" t="s">
        <v>159</v>
      </c>
      <c r="D3" s="435"/>
      <c r="E3" s="434" t="s">
        <v>160</v>
      </c>
      <c r="F3" s="435"/>
      <c r="G3" s="471" t="s">
        <v>161</v>
      </c>
      <c r="H3" s="472"/>
    </row>
    <row r="4" spans="1:8" s="5" customFormat="1" ht="18" customHeight="1" x14ac:dyDescent="0.2">
      <c r="A4" s="430"/>
      <c r="B4" s="430"/>
      <c r="C4" s="27" t="s">
        <v>24</v>
      </c>
      <c r="D4" s="27" t="s">
        <v>114</v>
      </c>
      <c r="E4" s="27" t="s">
        <v>24</v>
      </c>
      <c r="F4" s="27" t="s">
        <v>114</v>
      </c>
      <c r="G4" s="27" t="s">
        <v>24</v>
      </c>
      <c r="H4" s="27" t="s">
        <v>114</v>
      </c>
    </row>
    <row r="5" spans="1:8" s="5" customFormat="1" ht="18" customHeight="1" x14ac:dyDescent="0.2">
      <c r="A5" s="11">
        <v>1</v>
      </c>
      <c r="B5" s="3" t="s">
        <v>213</v>
      </c>
      <c r="C5" s="49">
        <v>2.540772</v>
      </c>
      <c r="D5" s="15">
        <v>1.732409742</v>
      </c>
      <c r="E5" s="49">
        <v>2.2400000000000002</v>
      </c>
      <c r="F5" s="15">
        <v>1.54</v>
      </c>
      <c r="G5" s="49">
        <v>0</v>
      </c>
      <c r="H5" s="49">
        <v>8.36</v>
      </c>
    </row>
    <row r="6" spans="1:8" s="5" customFormat="1" ht="18" customHeight="1" x14ac:dyDescent="0.2">
      <c r="A6" s="11">
        <v>2</v>
      </c>
      <c r="B6" s="3" t="s">
        <v>214</v>
      </c>
      <c r="C6" s="49">
        <v>0.453121</v>
      </c>
      <c r="D6" s="15">
        <v>1.255299787</v>
      </c>
      <c r="E6" s="49">
        <v>3.84</v>
      </c>
      <c r="F6" s="15">
        <v>2.74</v>
      </c>
      <c r="G6" s="49">
        <v>0</v>
      </c>
      <c r="H6" s="49">
        <v>0</v>
      </c>
    </row>
    <row r="7" spans="1:8" s="5" customFormat="1" ht="18" customHeight="1" x14ac:dyDescent="0.2">
      <c r="A7" s="11">
        <v>3</v>
      </c>
      <c r="B7" s="3" t="s">
        <v>215</v>
      </c>
      <c r="C7" s="49">
        <v>0.90787099999999998</v>
      </c>
      <c r="D7" s="15">
        <v>0.58149748300000004</v>
      </c>
      <c r="E7" s="49">
        <v>0.3</v>
      </c>
      <c r="F7" s="15">
        <v>0.21</v>
      </c>
      <c r="G7" s="49">
        <v>0</v>
      </c>
      <c r="H7" s="49">
        <v>0</v>
      </c>
    </row>
    <row r="8" spans="1:8" s="5" customFormat="1" ht="18" customHeight="1" x14ac:dyDescent="0.2">
      <c r="A8" s="11">
        <v>4</v>
      </c>
      <c r="B8" s="3" t="s">
        <v>216</v>
      </c>
      <c r="C8" s="49">
        <v>1.9894999999999999E-2</v>
      </c>
      <c r="D8" s="15">
        <v>1.4504295E-2</v>
      </c>
      <c r="E8" s="49">
        <v>0</v>
      </c>
      <c r="F8" s="15">
        <v>0</v>
      </c>
      <c r="G8" s="49">
        <v>0</v>
      </c>
      <c r="H8" s="49">
        <v>0</v>
      </c>
    </row>
    <row r="9" spans="1:8" s="5" customFormat="1" ht="18" customHeight="1" x14ac:dyDescent="0.2">
      <c r="A9" s="11">
        <v>5</v>
      </c>
      <c r="B9" s="3" t="s">
        <v>217</v>
      </c>
      <c r="C9" s="49">
        <v>1.090857</v>
      </c>
      <c r="D9" s="15">
        <v>0.95206954499999996</v>
      </c>
      <c r="E9" s="49">
        <v>0.86</v>
      </c>
      <c r="F9" s="15">
        <v>0.84</v>
      </c>
      <c r="G9" s="49">
        <v>0</v>
      </c>
      <c r="H9" s="49">
        <v>0</v>
      </c>
    </row>
    <row r="10" spans="1:8" s="5" customFormat="1" ht="18" customHeight="1" x14ac:dyDescent="0.2">
      <c r="A10" s="11">
        <v>6</v>
      </c>
      <c r="B10" s="3" t="s">
        <v>218</v>
      </c>
      <c r="C10" s="49">
        <v>0.10466200000000001</v>
      </c>
      <c r="D10" s="15">
        <v>6.2252265000000001E-2</v>
      </c>
      <c r="E10" s="49">
        <v>0.75</v>
      </c>
      <c r="F10" s="15">
        <v>0.64</v>
      </c>
      <c r="G10" s="49">
        <v>0</v>
      </c>
      <c r="H10" s="49">
        <v>0</v>
      </c>
    </row>
    <row r="11" spans="1:8" s="5" customFormat="1" ht="18" customHeight="1" x14ac:dyDescent="0.2">
      <c r="A11" s="11">
        <v>7</v>
      </c>
      <c r="B11" s="3" t="s">
        <v>219</v>
      </c>
      <c r="C11" s="49">
        <v>4.2660999999999998E-2</v>
      </c>
      <c r="D11" s="15">
        <v>2.7152973E-2</v>
      </c>
      <c r="E11" s="49">
        <v>0.05</v>
      </c>
      <c r="F11" s="15">
        <v>0.04</v>
      </c>
      <c r="G11" s="49">
        <v>0</v>
      </c>
      <c r="H11" s="49">
        <v>0</v>
      </c>
    </row>
    <row r="12" spans="1:8" s="5" customFormat="1" ht="18" customHeight="1" x14ac:dyDescent="0.2">
      <c r="A12" s="11">
        <v>8</v>
      </c>
      <c r="B12" s="3" t="s">
        <v>220</v>
      </c>
      <c r="C12" s="49">
        <v>1.6045739999999999</v>
      </c>
      <c r="D12" s="15">
        <v>1.227900454</v>
      </c>
      <c r="E12" s="49">
        <v>6.34</v>
      </c>
      <c r="F12" s="15">
        <v>6.53</v>
      </c>
      <c r="G12" s="49">
        <v>29.35</v>
      </c>
      <c r="H12" s="49">
        <v>37.630000000000003</v>
      </c>
    </row>
    <row r="13" spans="1:8" s="5" customFormat="1" ht="18" customHeight="1" x14ac:dyDescent="0.2">
      <c r="A13" s="11">
        <v>9</v>
      </c>
      <c r="B13" s="3" t="s">
        <v>221</v>
      </c>
      <c r="C13" s="49">
        <v>4.6059000000000003E-2</v>
      </c>
      <c r="D13" s="15">
        <v>1.9006847E-2</v>
      </c>
      <c r="E13" s="49">
        <v>0</v>
      </c>
      <c r="F13" s="15">
        <v>0</v>
      </c>
      <c r="G13" s="49">
        <v>0</v>
      </c>
      <c r="H13" s="49">
        <v>0</v>
      </c>
    </row>
    <row r="14" spans="1:8" s="5" customFormat="1" ht="18" customHeight="1" x14ac:dyDescent="0.2">
      <c r="A14" s="11">
        <v>10</v>
      </c>
      <c r="B14" s="3" t="s">
        <v>222</v>
      </c>
      <c r="C14" s="49">
        <v>0.42801600000000001</v>
      </c>
      <c r="D14" s="15">
        <v>9.9480649000000004E-2</v>
      </c>
      <c r="E14" s="49">
        <v>3.36</v>
      </c>
      <c r="F14" s="15">
        <v>3.16</v>
      </c>
      <c r="G14" s="49">
        <v>0.08</v>
      </c>
      <c r="H14" s="49">
        <v>0</v>
      </c>
    </row>
    <row r="15" spans="1:8" s="5" customFormat="1" ht="18" customHeight="1" x14ac:dyDescent="0.2">
      <c r="A15" s="11">
        <v>11</v>
      </c>
      <c r="B15" s="3" t="s">
        <v>223</v>
      </c>
      <c r="C15" s="49">
        <v>0.350443</v>
      </c>
      <c r="D15" s="15">
        <v>0.17423925600000001</v>
      </c>
      <c r="E15" s="49">
        <v>0.44</v>
      </c>
      <c r="F15" s="15">
        <v>0.2</v>
      </c>
      <c r="G15" s="49">
        <v>0</v>
      </c>
      <c r="H15" s="49">
        <v>0</v>
      </c>
    </row>
    <row r="16" spans="1:8" s="5" customFormat="1" ht="18" customHeight="1" x14ac:dyDescent="0.2">
      <c r="A16" s="11">
        <v>12</v>
      </c>
      <c r="B16" s="3" t="s">
        <v>224</v>
      </c>
      <c r="C16" s="49">
        <v>0.55899100000000002</v>
      </c>
      <c r="D16" s="15">
        <v>0.39755020899999999</v>
      </c>
      <c r="E16" s="49">
        <v>0.32</v>
      </c>
      <c r="F16" s="15">
        <v>0.26</v>
      </c>
      <c r="G16" s="49">
        <v>0.09</v>
      </c>
      <c r="H16" s="49">
        <v>0</v>
      </c>
    </row>
    <row r="17" spans="1:8" s="5" customFormat="1" ht="18" customHeight="1" x14ac:dyDescent="0.2">
      <c r="A17" s="11">
        <v>13</v>
      </c>
      <c r="B17" s="3" t="s">
        <v>225</v>
      </c>
      <c r="C17" s="49">
        <v>0.28089900000000001</v>
      </c>
      <c r="D17" s="15">
        <v>0.22551812900000001</v>
      </c>
      <c r="E17" s="49">
        <v>7.0000000000000007E-2</v>
      </c>
      <c r="F17" s="15">
        <v>0.1</v>
      </c>
      <c r="G17" s="49">
        <v>0</v>
      </c>
      <c r="H17" s="49">
        <v>0</v>
      </c>
    </row>
    <row r="18" spans="1:8" s="5" customFormat="1" ht="18" customHeight="1" x14ac:dyDescent="0.2">
      <c r="A18" s="11">
        <v>14</v>
      </c>
      <c r="B18" s="3" t="s">
        <v>226</v>
      </c>
      <c r="C18" s="49">
        <v>2.4107639999999999</v>
      </c>
      <c r="D18" s="15">
        <v>2.6947685429999999</v>
      </c>
      <c r="E18" s="49">
        <v>4.84</v>
      </c>
      <c r="F18" s="15">
        <v>5.69</v>
      </c>
      <c r="G18" s="49">
        <v>0</v>
      </c>
      <c r="H18" s="49">
        <v>0</v>
      </c>
    </row>
    <row r="19" spans="1:8" s="5" customFormat="1" ht="18" customHeight="1" x14ac:dyDescent="0.2">
      <c r="A19" s="11">
        <v>15</v>
      </c>
      <c r="B19" s="3" t="s">
        <v>227</v>
      </c>
      <c r="C19" s="49">
        <v>8.7381E-2</v>
      </c>
      <c r="D19" s="15">
        <v>7.179729E-2</v>
      </c>
      <c r="E19" s="49">
        <v>0.19</v>
      </c>
      <c r="F19" s="15">
        <v>0.1</v>
      </c>
      <c r="G19" s="49">
        <v>0</v>
      </c>
      <c r="H19" s="49">
        <v>0</v>
      </c>
    </row>
    <row r="20" spans="1:8" s="5" customFormat="1" ht="18" customHeight="1" x14ac:dyDescent="0.2">
      <c r="A20" s="11">
        <v>16</v>
      </c>
      <c r="B20" s="3" t="s">
        <v>228</v>
      </c>
      <c r="C20" s="49">
        <v>1.6735E-2</v>
      </c>
      <c r="D20" s="15">
        <v>1.1056711E-2</v>
      </c>
      <c r="E20" s="49">
        <v>0</v>
      </c>
      <c r="F20" s="15">
        <v>0</v>
      </c>
      <c r="G20" s="49">
        <v>0</v>
      </c>
      <c r="H20" s="49">
        <v>0</v>
      </c>
    </row>
    <row r="21" spans="1:8" s="5" customFormat="1" ht="18" customHeight="1" x14ac:dyDescent="0.2">
      <c r="A21" s="11">
        <v>17</v>
      </c>
      <c r="B21" s="3" t="s">
        <v>229</v>
      </c>
      <c r="C21" s="49">
        <v>56.412700000000001</v>
      </c>
      <c r="D21" s="15">
        <v>52.208088519</v>
      </c>
      <c r="E21" s="49">
        <v>64.31</v>
      </c>
      <c r="F21" s="15">
        <v>63.49</v>
      </c>
      <c r="G21" s="49">
        <v>40.659999999999997</v>
      </c>
      <c r="H21" s="49">
        <v>12.09</v>
      </c>
    </row>
    <row r="22" spans="1:8" s="5" customFormat="1" ht="18" customHeight="1" x14ac:dyDescent="0.2">
      <c r="A22" s="11">
        <v>18</v>
      </c>
      <c r="B22" s="3" t="s">
        <v>230</v>
      </c>
      <c r="C22" s="49">
        <v>5.1506999999999997E-2</v>
      </c>
      <c r="D22" s="15">
        <v>2.8735093E-2</v>
      </c>
      <c r="E22" s="49">
        <v>0</v>
      </c>
      <c r="F22" s="15">
        <v>0</v>
      </c>
      <c r="G22" s="49">
        <v>0</v>
      </c>
      <c r="H22" s="49">
        <v>0</v>
      </c>
    </row>
    <row r="23" spans="1:8" s="5" customFormat="1" ht="18" customHeight="1" x14ac:dyDescent="0.2">
      <c r="A23" s="11">
        <v>19</v>
      </c>
      <c r="B23" s="3" t="s">
        <v>231</v>
      </c>
      <c r="C23" s="49">
        <v>0.32509300000000002</v>
      </c>
      <c r="D23" s="15">
        <v>0.19835293200000001</v>
      </c>
      <c r="E23" s="49">
        <v>0.1</v>
      </c>
      <c r="F23" s="15">
        <v>0.06</v>
      </c>
      <c r="G23" s="49">
        <v>0</v>
      </c>
      <c r="H23" s="49">
        <v>0</v>
      </c>
    </row>
    <row r="24" spans="1:8" s="5" customFormat="1" ht="18" customHeight="1" x14ac:dyDescent="0.2">
      <c r="A24" s="11">
        <v>20</v>
      </c>
      <c r="B24" s="3" t="s">
        <v>232</v>
      </c>
      <c r="C24" s="49">
        <v>1.6684300000000001</v>
      </c>
      <c r="D24" s="15">
        <v>2.3097109819999999</v>
      </c>
      <c r="E24" s="49">
        <v>1.17</v>
      </c>
      <c r="F24" s="15">
        <v>1.1499999999999999</v>
      </c>
      <c r="G24" s="49">
        <v>0</v>
      </c>
      <c r="H24" s="49">
        <v>0</v>
      </c>
    </row>
    <row r="25" spans="1:8" s="5" customFormat="1" ht="18" customHeight="1" x14ac:dyDescent="0.2">
      <c r="A25" s="11">
        <v>21</v>
      </c>
      <c r="B25" s="3" t="s">
        <v>233</v>
      </c>
      <c r="C25" s="49">
        <v>30.598569999999999</v>
      </c>
      <c r="D25" s="15">
        <v>35.708608296999998</v>
      </c>
      <c r="E25" s="49">
        <v>10.84</v>
      </c>
      <c r="F25" s="15">
        <v>13.22</v>
      </c>
      <c r="G25" s="49">
        <v>29.82</v>
      </c>
      <c r="H25" s="49">
        <v>41.92</v>
      </c>
    </row>
    <row r="26" spans="1:8" s="5" customFormat="1" ht="18" customHeight="1" x14ac:dyDescent="0.2">
      <c r="A26" s="31"/>
      <c r="B26" s="31" t="s">
        <v>104</v>
      </c>
      <c r="C26" s="51">
        <v>100.000001</v>
      </c>
      <c r="D26" s="52">
        <v>100.00000000099999</v>
      </c>
      <c r="E26" s="53">
        <v>100.02000000000001</v>
      </c>
      <c r="F26" s="51">
        <v>99.97</v>
      </c>
      <c r="G26" s="53">
        <v>100</v>
      </c>
      <c r="H26" s="52">
        <v>100</v>
      </c>
    </row>
    <row r="27" spans="1:8" s="5" customFormat="1" ht="14.25" customHeight="1" x14ac:dyDescent="0.2">
      <c r="A27" s="499" t="s">
        <v>234</v>
      </c>
      <c r="B27" s="500"/>
      <c r="C27" s="500"/>
      <c r="D27" s="500"/>
      <c r="E27" s="500"/>
      <c r="F27" s="500"/>
      <c r="G27" s="500"/>
      <c r="H27" s="501"/>
    </row>
    <row r="28" spans="1:8" s="5" customFormat="1" ht="24" customHeight="1" x14ac:dyDescent="0.2">
      <c r="A28" s="499" t="s">
        <v>235</v>
      </c>
      <c r="B28" s="500"/>
      <c r="C28" s="500"/>
      <c r="D28" s="500"/>
      <c r="E28" s="500"/>
      <c r="F28" s="500"/>
      <c r="G28" s="500"/>
      <c r="H28" s="501"/>
    </row>
    <row r="29" spans="1:8" s="5" customFormat="1" ht="13.5" customHeight="1" x14ac:dyDescent="0.2">
      <c r="A29" s="499" t="s">
        <v>151</v>
      </c>
      <c r="B29" s="500"/>
      <c r="C29" s="500"/>
      <c r="D29" s="500"/>
      <c r="E29" s="500"/>
      <c r="F29" s="500"/>
      <c r="G29" s="500"/>
      <c r="H29" s="501"/>
    </row>
    <row r="30" spans="1:8" s="5" customFormat="1" ht="28.35" customHeight="1" x14ac:dyDescent="0.2"/>
  </sheetData>
  <mergeCells count="10">
    <mergeCell ref="A1:H1"/>
    <mergeCell ref="A27:H27"/>
    <mergeCell ref="A28:H28"/>
    <mergeCell ref="A29:H29"/>
    <mergeCell ref="A2:H2"/>
    <mergeCell ref="A3:A4"/>
    <mergeCell ref="B3:B4"/>
    <mergeCell ref="C3:D3"/>
    <mergeCell ref="E3:F3"/>
    <mergeCell ref="G3:H3"/>
  </mergeCells>
  <pageMargins left="0.78431372549019618" right="0.78431372549019618" top="0.98039215686274517" bottom="0.98039215686274517" header="0.50980392156862753" footer="0.50980392156862753"/>
  <pageSetup paperSize="9" orientation="portrait" useFirstPageNumber="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zoomScaleNormal="100" workbookViewId="0">
      <selection activeCell="B2" sqref="B2:F2"/>
    </sheetView>
  </sheetViews>
  <sheetFormatPr defaultRowHeight="12.75" x14ac:dyDescent="0.2"/>
  <cols>
    <col min="1" max="6" width="14.7109375" bestFit="1" customWidth="1"/>
    <col min="7" max="7" width="4.7109375" bestFit="1" customWidth="1"/>
  </cols>
  <sheetData>
    <row r="1" spans="1:6" ht="15" customHeight="1" x14ac:dyDescent="0.2">
      <c r="A1" s="468" t="s">
        <v>8</v>
      </c>
      <c r="B1" s="468"/>
      <c r="C1" s="468"/>
      <c r="D1" s="468"/>
      <c r="E1" s="468"/>
      <c r="F1" s="468"/>
    </row>
    <row r="2" spans="1:6" s="5" customFormat="1" ht="18" customHeight="1" x14ac:dyDescent="0.2">
      <c r="A2" s="428" t="s">
        <v>101</v>
      </c>
      <c r="B2" s="434" t="s">
        <v>236</v>
      </c>
      <c r="C2" s="484"/>
      <c r="D2" s="484"/>
      <c r="E2" s="484"/>
      <c r="F2" s="435"/>
    </row>
    <row r="3" spans="1:6" s="5" customFormat="1" ht="18" customHeight="1" x14ac:dyDescent="0.2">
      <c r="A3" s="430"/>
      <c r="B3" s="27" t="s">
        <v>237</v>
      </c>
      <c r="C3" s="27" t="s">
        <v>238</v>
      </c>
      <c r="D3" s="27" t="s">
        <v>51</v>
      </c>
      <c r="E3" s="27" t="s">
        <v>239</v>
      </c>
      <c r="F3" s="27" t="s">
        <v>233</v>
      </c>
    </row>
    <row r="4" spans="1:6" s="5" customFormat="1" ht="18" customHeight="1" x14ac:dyDescent="0.2">
      <c r="A4" s="3" t="s">
        <v>24</v>
      </c>
      <c r="B4" s="49">
        <v>22.352499999999999</v>
      </c>
      <c r="C4" s="49">
        <v>12.430833333000001</v>
      </c>
      <c r="D4" s="49">
        <v>7.94</v>
      </c>
      <c r="E4" s="49">
        <v>5.1666666999999999E-2</v>
      </c>
      <c r="F4" s="49">
        <v>57.224166666999999</v>
      </c>
    </row>
    <row r="5" spans="1:6" s="5" customFormat="1" ht="18" customHeight="1" x14ac:dyDescent="0.2">
      <c r="A5" s="3" t="s">
        <v>25</v>
      </c>
      <c r="B5" s="49">
        <v>26.73</v>
      </c>
      <c r="C5" s="49">
        <v>8.6</v>
      </c>
      <c r="D5" s="49">
        <v>5.8419999999999996</v>
      </c>
      <c r="E5" s="49">
        <v>7.0000000000000007E-2</v>
      </c>
      <c r="F5" s="49">
        <v>58.756</v>
      </c>
    </row>
    <row r="6" spans="1:6" s="5" customFormat="1" ht="18" customHeight="1" x14ac:dyDescent="0.2">
      <c r="A6" s="3" t="s">
        <v>110</v>
      </c>
      <c r="B6" s="49">
        <v>22.47</v>
      </c>
      <c r="C6" s="49">
        <v>7.12</v>
      </c>
      <c r="D6" s="49">
        <v>6.77</v>
      </c>
      <c r="E6" s="49">
        <v>0.04</v>
      </c>
      <c r="F6" s="49">
        <v>63.59</v>
      </c>
    </row>
    <row r="7" spans="1:6" s="5" customFormat="1" ht="18" customHeight="1" x14ac:dyDescent="0.2">
      <c r="A7" s="3" t="s">
        <v>111</v>
      </c>
      <c r="B7" s="49">
        <v>31.27</v>
      </c>
      <c r="C7" s="49">
        <v>6.42</v>
      </c>
      <c r="D7" s="49">
        <v>5.74</v>
      </c>
      <c r="E7" s="49">
        <v>0.09</v>
      </c>
      <c r="F7" s="49">
        <v>56.48</v>
      </c>
    </row>
    <row r="8" spans="1:6" s="5" customFormat="1" ht="18" customHeight="1" x14ac:dyDescent="0.2">
      <c r="A8" s="3" t="s">
        <v>112</v>
      </c>
      <c r="B8" s="49">
        <v>26.25</v>
      </c>
      <c r="C8" s="49">
        <v>8.76</v>
      </c>
      <c r="D8" s="49">
        <v>5.33</v>
      </c>
      <c r="E8" s="49">
        <v>0.13</v>
      </c>
      <c r="F8" s="49">
        <v>59.53</v>
      </c>
    </row>
    <row r="9" spans="1:6" s="5" customFormat="1" ht="18" customHeight="1" x14ac:dyDescent="0.2">
      <c r="A9" s="3" t="s">
        <v>113</v>
      </c>
      <c r="B9" s="49">
        <v>26.91</v>
      </c>
      <c r="C9" s="49">
        <v>8.1</v>
      </c>
      <c r="D9" s="49">
        <v>5.49</v>
      </c>
      <c r="E9" s="49">
        <v>0.03</v>
      </c>
      <c r="F9" s="49">
        <v>59.46</v>
      </c>
    </row>
    <row r="10" spans="1:6" s="5" customFormat="1" ht="18" customHeight="1" x14ac:dyDescent="0.2">
      <c r="A10" s="3" t="s">
        <v>114</v>
      </c>
      <c r="B10" s="49">
        <v>26.75</v>
      </c>
      <c r="C10" s="49">
        <v>12.6</v>
      </c>
      <c r="D10" s="49">
        <v>5.88</v>
      </c>
      <c r="E10" s="49">
        <v>0.06</v>
      </c>
      <c r="F10" s="49">
        <v>54.71</v>
      </c>
    </row>
    <row r="11" spans="1:6" s="5" customFormat="1" ht="15" customHeight="1" x14ac:dyDescent="0.2">
      <c r="A11" s="418" t="s">
        <v>58</v>
      </c>
      <c r="B11" s="418"/>
      <c r="C11" s="418"/>
      <c r="D11" s="418"/>
      <c r="E11" s="418"/>
    </row>
    <row r="12" spans="1:6" s="5" customFormat="1" ht="13.5" customHeight="1" x14ac:dyDescent="0.2">
      <c r="A12" s="418" t="s">
        <v>240</v>
      </c>
      <c r="B12" s="418"/>
      <c r="C12" s="418"/>
      <c r="D12" s="418"/>
      <c r="E12" s="418"/>
    </row>
    <row r="13" spans="1:6" s="5" customFormat="1" ht="28.35" customHeight="1" x14ac:dyDescent="0.2"/>
  </sheetData>
  <mergeCells count="5">
    <mergeCell ref="A1:F1"/>
    <mergeCell ref="A2:A3"/>
    <mergeCell ref="B2:F2"/>
    <mergeCell ref="A11:E11"/>
    <mergeCell ref="A12:E12"/>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zoomScaleNormal="100" workbookViewId="0">
      <selection activeCell="E18" sqref="E18"/>
    </sheetView>
  </sheetViews>
  <sheetFormatPr defaultRowHeight="12.75" x14ac:dyDescent="0.2"/>
  <cols>
    <col min="1" max="6" width="14.7109375" bestFit="1" customWidth="1"/>
    <col min="7" max="7" width="4.7109375" bestFit="1" customWidth="1"/>
  </cols>
  <sheetData>
    <row r="1" spans="1:6" ht="18" customHeight="1" x14ac:dyDescent="0.2">
      <c r="A1" s="468" t="s">
        <v>9</v>
      </c>
      <c r="B1" s="468"/>
      <c r="C1" s="468"/>
      <c r="D1" s="468"/>
      <c r="E1" s="468"/>
      <c r="F1" s="468"/>
    </row>
    <row r="2" spans="1:6" s="5" customFormat="1" ht="18" customHeight="1" x14ac:dyDescent="0.2">
      <c r="A2" s="428" t="s">
        <v>241</v>
      </c>
      <c r="B2" s="434" t="s">
        <v>236</v>
      </c>
      <c r="C2" s="484"/>
      <c r="D2" s="484"/>
      <c r="E2" s="484"/>
      <c r="F2" s="435"/>
    </row>
    <row r="3" spans="1:6" s="5" customFormat="1" ht="18" customHeight="1" x14ac:dyDescent="0.2">
      <c r="A3" s="430"/>
      <c r="B3" s="27" t="s">
        <v>237</v>
      </c>
      <c r="C3" s="27" t="s">
        <v>238</v>
      </c>
      <c r="D3" s="27" t="s">
        <v>51</v>
      </c>
      <c r="E3" s="27" t="s">
        <v>239</v>
      </c>
      <c r="F3" s="27" t="s">
        <v>233</v>
      </c>
    </row>
    <row r="4" spans="1:6" s="5" customFormat="1" ht="18" customHeight="1" x14ac:dyDescent="0.2">
      <c r="A4" s="3" t="s">
        <v>24</v>
      </c>
      <c r="B4" s="49">
        <v>21.53</v>
      </c>
      <c r="C4" s="49">
        <v>15.1</v>
      </c>
      <c r="D4" s="49">
        <v>7.49</v>
      </c>
      <c r="E4" s="49">
        <v>0.22</v>
      </c>
      <c r="F4" s="49">
        <v>55.66</v>
      </c>
    </row>
    <row r="5" spans="1:6" s="5" customFormat="1" ht="18" customHeight="1" x14ac:dyDescent="0.2">
      <c r="A5" s="3" t="s">
        <v>25</v>
      </c>
      <c r="B5" s="49">
        <v>22.99</v>
      </c>
      <c r="C5" s="49">
        <v>15.46</v>
      </c>
      <c r="D5" s="49">
        <v>7.39</v>
      </c>
      <c r="E5" s="49">
        <v>0.12</v>
      </c>
      <c r="F5" s="49">
        <v>54.03</v>
      </c>
    </row>
    <row r="6" spans="1:6" s="5" customFormat="1" ht="18" customHeight="1" x14ac:dyDescent="0.2">
      <c r="A6" s="3" t="s">
        <v>110</v>
      </c>
      <c r="B6" s="49">
        <v>22.66</v>
      </c>
      <c r="C6" s="49">
        <v>14.33</v>
      </c>
      <c r="D6" s="49">
        <v>6.69</v>
      </c>
      <c r="E6" s="49">
        <v>0.15</v>
      </c>
      <c r="F6" s="49">
        <v>56.17</v>
      </c>
    </row>
    <row r="7" spans="1:6" s="5" customFormat="1" ht="18" customHeight="1" x14ac:dyDescent="0.2">
      <c r="A7" s="3" t="s">
        <v>111</v>
      </c>
      <c r="B7" s="49">
        <v>22.83</v>
      </c>
      <c r="C7" s="49">
        <v>16.149999999999999</v>
      </c>
      <c r="D7" s="49">
        <v>6.78</v>
      </c>
      <c r="E7" s="49">
        <v>0.15</v>
      </c>
      <c r="F7" s="49">
        <v>54.09</v>
      </c>
    </row>
    <row r="8" spans="1:6" s="5" customFormat="1" ht="18" customHeight="1" x14ac:dyDescent="0.2">
      <c r="A8" s="3" t="s">
        <v>112</v>
      </c>
      <c r="B8" s="49">
        <v>22.93</v>
      </c>
      <c r="C8" s="49">
        <v>15.91</v>
      </c>
      <c r="D8" s="49">
        <v>6.57</v>
      </c>
      <c r="E8" s="49">
        <v>0.12</v>
      </c>
      <c r="F8" s="49">
        <v>54.47</v>
      </c>
    </row>
    <row r="9" spans="1:6" s="5" customFormat="1" ht="18" customHeight="1" x14ac:dyDescent="0.2">
      <c r="A9" s="3" t="s">
        <v>113</v>
      </c>
      <c r="B9" s="49">
        <v>23.38</v>
      </c>
      <c r="C9" s="49">
        <v>13.85</v>
      </c>
      <c r="D9" s="49">
        <v>8.2100000000000009</v>
      </c>
      <c r="E9" s="49">
        <v>0.09</v>
      </c>
      <c r="F9" s="49">
        <v>54.47</v>
      </c>
    </row>
    <row r="10" spans="1:6" s="5" customFormat="1" ht="18" customHeight="1" x14ac:dyDescent="0.2">
      <c r="A10" s="3" t="s">
        <v>114</v>
      </c>
      <c r="B10" s="49">
        <v>23.13</v>
      </c>
      <c r="C10" s="49">
        <v>17.079999999999998</v>
      </c>
      <c r="D10" s="49">
        <v>8.7200000000000006</v>
      </c>
      <c r="E10" s="49">
        <v>0.1</v>
      </c>
      <c r="F10" s="49">
        <v>50.97</v>
      </c>
    </row>
    <row r="11" spans="1:6" s="5" customFormat="1" ht="15" customHeight="1" x14ac:dyDescent="0.2">
      <c r="A11" s="418" t="s">
        <v>58</v>
      </c>
      <c r="B11" s="418"/>
      <c r="C11" s="418"/>
      <c r="D11" s="418"/>
      <c r="E11" s="418"/>
      <c r="F11" s="418"/>
    </row>
    <row r="12" spans="1:6" s="5" customFormat="1" ht="13.5" customHeight="1" x14ac:dyDescent="0.2">
      <c r="A12" s="418" t="s">
        <v>242</v>
      </c>
      <c r="B12" s="418"/>
      <c r="C12" s="418"/>
      <c r="D12" s="418"/>
      <c r="E12" s="418"/>
      <c r="F12" s="418"/>
    </row>
    <row r="13" spans="1:6" s="5" customFormat="1" ht="25.35" customHeight="1" x14ac:dyDescent="0.2"/>
  </sheetData>
  <mergeCells count="5">
    <mergeCell ref="A1:F1"/>
    <mergeCell ref="A2:A3"/>
    <mergeCell ref="B2:F2"/>
    <mergeCell ref="A11:F11"/>
    <mergeCell ref="A12:F12"/>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zoomScaleNormal="100" workbookViewId="0">
      <selection activeCell="E21" sqref="E21"/>
    </sheetView>
  </sheetViews>
  <sheetFormatPr defaultRowHeight="12.75" x14ac:dyDescent="0.2"/>
  <cols>
    <col min="1" max="6" width="14.7109375" bestFit="1" customWidth="1"/>
    <col min="7" max="7" width="4.7109375" bestFit="1" customWidth="1"/>
  </cols>
  <sheetData>
    <row r="1" spans="1:6" ht="21" customHeight="1" x14ac:dyDescent="0.2">
      <c r="A1" s="149" t="s">
        <v>10</v>
      </c>
      <c r="B1" s="149"/>
      <c r="C1" s="149"/>
      <c r="D1" s="149"/>
      <c r="E1" s="150"/>
      <c r="F1" s="150"/>
    </row>
    <row r="2" spans="1:6" s="5" customFormat="1" ht="18.75" customHeight="1" x14ac:dyDescent="0.2">
      <c r="A2" s="503" t="s">
        <v>101</v>
      </c>
      <c r="B2" s="505" t="s">
        <v>236</v>
      </c>
      <c r="C2" s="506"/>
      <c r="D2" s="506"/>
      <c r="E2" s="506"/>
      <c r="F2" s="507"/>
    </row>
    <row r="3" spans="1:6" s="5" customFormat="1" ht="18" customHeight="1" x14ac:dyDescent="0.2">
      <c r="A3" s="504"/>
      <c r="B3" s="2" t="s">
        <v>237</v>
      </c>
      <c r="C3" s="2" t="s">
        <v>238</v>
      </c>
      <c r="D3" s="2" t="s">
        <v>51</v>
      </c>
      <c r="E3" s="2" t="s">
        <v>239</v>
      </c>
      <c r="F3" s="2" t="s">
        <v>233</v>
      </c>
    </row>
    <row r="4" spans="1:6" s="5" customFormat="1" ht="18" customHeight="1" x14ac:dyDescent="0.2">
      <c r="A4" s="31" t="s">
        <v>24</v>
      </c>
      <c r="B4" s="32">
        <v>0</v>
      </c>
      <c r="C4" s="32">
        <v>0</v>
      </c>
      <c r="D4" s="32">
        <v>0</v>
      </c>
      <c r="E4" s="32">
        <v>0</v>
      </c>
      <c r="F4" s="32">
        <v>100</v>
      </c>
    </row>
    <row r="5" spans="1:6" s="5" customFormat="1" ht="18" customHeight="1" x14ac:dyDescent="0.2">
      <c r="A5" s="31" t="s">
        <v>25</v>
      </c>
      <c r="B5" s="32">
        <v>0</v>
      </c>
      <c r="C5" s="32">
        <v>0</v>
      </c>
      <c r="D5" s="32">
        <v>0</v>
      </c>
      <c r="E5" s="32">
        <v>0</v>
      </c>
      <c r="F5" s="32">
        <v>100</v>
      </c>
    </row>
    <row r="6" spans="1:6" s="5" customFormat="1" ht="18" customHeight="1" x14ac:dyDescent="0.2">
      <c r="A6" s="31" t="s">
        <v>110</v>
      </c>
      <c r="B6" s="32">
        <v>0</v>
      </c>
      <c r="C6" s="32">
        <v>0</v>
      </c>
      <c r="D6" s="32">
        <v>0</v>
      </c>
      <c r="E6" s="32">
        <v>0</v>
      </c>
      <c r="F6" s="32">
        <v>100</v>
      </c>
    </row>
    <row r="7" spans="1:6" s="5" customFormat="1" ht="18" customHeight="1" x14ac:dyDescent="0.2">
      <c r="A7" s="31" t="s">
        <v>111</v>
      </c>
      <c r="B7" s="32">
        <v>0</v>
      </c>
      <c r="C7" s="32">
        <v>0</v>
      </c>
      <c r="D7" s="32">
        <v>0</v>
      </c>
      <c r="E7" s="32">
        <v>0</v>
      </c>
      <c r="F7" s="32">
        <v>100</v>
      </c>
    </row>
    <row r="8" spans="1:6" s="5" customFormat="1" ht="18" customHeight="1" x14ac:dyDescent="0.2">
      <c r="A8" s="31" t="s">
        <v>112</v>
      </c>
      <c r="B8" s="32">
        <v>0</v>
      </c>
      <c r="C8" s="32">
        <v>0</v>
      </c>
      <c r="D8" s="32">
        <v>0</v>
      </c>
      <c r="E8" s="32">
        <v>0</v>
      </c>
      <c r="F8" s="32">
        <v>100</v>
      </c>
    </row>
    <row r="9" spans="1:6" s="5" customFormat="1" ht="18" customHeight="1" x14ac:dyDescent="0.2">
      <c r="A9" s="31" t="s">
        <v>113</v>
      </c>
      <c r="B9" s="32">
        <v>0</v>
      </c>
      <c r="C9" s="32">
        <v>0</v>
      </c>
      <c r="D9" s="32">
        <v>0</v>
      </c>
      <c r="E9" s="32">
        <v>0</v>
      </c>
      <c r="F9" s="32">
        <v>100</v>
      </c>
    </row>
    <row r="10" spans="1:6" s="5" customFormat="1" ht="18" customHeight="1" x14ac:dyDescent="0.2">
      <c r="A10" s="31" t="s">
        <v>114</v>
      </c>
      <c r="B10" s="32">
        <v>0</v>
      </c>
      <c r="C10" s="32">
        <v>0</v>
      </c>
      <c r="D10" s="32">
        <v>0</v>
      </c>
      <c r="E10" s="32">
        <v>0</v>
      </c>
      <c r="F10" s="32">
        <v>100</v>
      </c>
    </row>
    <row r="11" spans="1:6" s="5" customFormat="1" ht="18" customHeight="1" x14ac:dyDescent="0.2">
      <c r="A11" s="508" t="s">
        <v>157</v>
      </c>
      <c r="B11" s="509"/>
      <c r="C11" s="509"/>
      <c r="D11" s="509"/>
      <c r="E11" s="509"/>
      <c r="F11" s="510"/>
    </row>
    <row r="12" spans="1:6" s="5" customFormat="1" ht="18" customHeight="1" x14ac:dyDescent="0.2">
      <c r="A12" s="508" t="s">
        <v>243</v>
      </c>
      <c r="B12" s="509"/>
      <c r="C12" s="509"/>
      <c r="D12" s="509"/>
      <c r="E12" s="509"/>
      <c r="F12" s="510"/>
    </row>
    <row r="13" spans="1:6" s="5" customFormat="1" ht="28.35" customHeight="1" x14ac:dyDescent="0.2"/>
  </sheetData>
  <mergeCells count="4">
    <mergeCell ref="A2:A3"/>
    <mergeCell ref="B2:F2"/>
    <mergeCell ref="A11:F11"/>
    <mergeCell ref="A12:F12"/>
  </mergeCells>
  <pageMargins left="0.78431372549019618" right="0.78431372549019618" top="0.98039215686274517" bottom="0.98039215686274517" header="0.50980392156862753" footer="0.50980392156862753"/>
  <pageSetup paperSize="9" orientation="portrait" useFirstPageNumber="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Normal="100" workbookViewId="0">
      <selection activeCell="J2" sqref="J2"/>
    </sheetView>
  </sheetViews>
  <sheetFormatPr defaultRowHeight="12.75" x14ac:dyDescent="0.2"/>
  <cols>
    <col min="1" max="1" width="6.42578125" bestFit="1" customWidth="1"/>
    <col min="2" max="2" width="20.7109375" bestFit="1" customWidth="1"/>
    <col min="3" max="3" width="10" bestFit="1" customWidth="1"/>
    <col min="4" max="4" width="13.85546875" bestFit="1" customWidth="1"/>
    <col min="5" max="5" width="7.7109375" bestFit="1" customWidth="1"/>
    <col min="6" max="7" width="6" bestFit="1" customWidth="1"/>
    <col min="8" max="8" width="9.7109375" bestFit="1" customWidth="1"/>
    <col min="9" max="9" width="10.7109375" bestFit="1" customWidth="1"/>
    <col min="10" max="10" width="10" bestFit="1" customWidth="1"/>
    <col min="11" max="11" width="35.140625" bestFit="1" customWidth="1"/>
    <col min="12" max="12" width="4.7109375" bestFit="1" customWidth="1"/>
  </cols>
  <sheetData>
    <row r="1" spans="1:11" ht="15.75" customHeight="1" x14ac:dyDescent="0.2">
      <c r="A1" s="419" t="s">
        <v>244</v>
      </c>
      <c r="B1" s="419"/>
      <c r="C1" s="419"/>
      <c r="D1" s="419"/>
      <c r="E1" s="419"/>
      <c r="F1" s="419"/>
      <c r="G1" s="419"/>
      <c r="H1" s="419"/>
      <c r="I1" s="419"/>
      <c r="J1" s="419"/>
      <c r="K1" s="419"/>
    </row>
    <row r="2" spans="1:11" s="5" customFormat="1" ht="58.5" customHeight="1" x14ac:dyDescent="0.2">
      <c r="A2" s="9" t="s">
        <v>82</v>
      </c>
      <c r="B2" s="9" t="s">
        <v>245</v>
      </c>
      <c r="C2" s="16" t="s">
        <v>246</v>
      </c>
      <c r="D2" s="16" t="s">
        <v>247</v>
      </c>
      <c r="E2" s="9" t="s">
        <v>1023</v>
      </c>
      <c r="F2" s="9" t="s">
        <v>248</v>
      </c>
      <c r="G2" s="9" t="s">
        <v>249</v>
      </c>
      <c r="H2" s="17" t="s">
        <v>1024</v>
      </c>
      <c r="I2" s="17" t="s">
        <v>1025</v>
      </c>
      <c r="J2" s="17" t="s">
        <v>1026</v>
      </c>
    </row>
    <row r="3" spans="1:11" s="5" customFormat="1" ht="15" customHeight="1" x14ac:dyDescent="0.2">
      <c r="A3" s="18">
        <v>1</v>
      </c>
      <c r="B3" s="19" t="s">
        <v>250</v>
      </c>
      <c r="C3" s="54">
        <v>546.85</v>
      </c>
      <c r="D3" s="55">
        <v>478448.77332600002</v>
      </c>
      <c r="E3" s="23">
        <v>12.575356192999999</v>
      </c>
      <c r="F3" s="56">
        <v>0.83</v>
      </c>
      <c r="G3" s="56">
        <v>0.45084299999999999</v>
      </c>
      <c r="H3" s="56">
        <v>1.0900000000000001</v>
      </c>
      <c r="I3" s="56">
        <v>-1.016964</v>
      </c>
      <c r="J3" s="56">
        <v>0.04</v>
      </c>
    </row>
    <row r="4" spans="1:11" s="5" customFormat="1" ht="15" customHeight="1" x14ac:dyDescent="0.2">
      <c r="A4" s="18">
        <v>2</v>
      </c>
      <c r="B4" s="19" t="s">
        <v>251</v>
      </c>
      <c r="C4" s="54">
        <v>6339.12</v>
      </c>
      <c r="D4" s="55">
        <v>403199.96633000002</v>
      </c>
      <c r="E4" s="23">
        <v>10.597546647</v>
      </c>
      <c r="F4" s="56">
        <v>1.22</v>
      </c>
      <c r="G4" s="56">
        <v>0.34895100000000001</v>
      </c>
      <c r="H4" s="56">
        <v>1.83</v>
      </c>
      <c r="I4" s="56">
        <v>7.0626069999999999</v>
      </c>
      <c r="J4" s="56">
        <v>0.09</v>
      </c>
    </row>
    <row r="5" spans="1:11" s="5" customFormat="1" ht="15" customHeight="1" x14ac:dyDescent="0.2">
      <c r="A5" s="18">
        <v>3</v>
      </c>
      <c r="B5" s="19" t="s">
        <v>252</v>
      </c>
      <c r="C5" s="54">
        <v>345.13</v>
      </c>
      <c r="D5" s="55">
        <v>372150.75414999999</v>
      </c>
      <c r="E5" s="23">
        <v>9.7814615729999996</v>
      </c>
      <c r="F5" s="56">
        <v>1.27</v>
      </c>
      <c r="G5" s="56">
        <v>0.480879</v>
      </c>
      <c r="H5" s="56">
        <v>1.63</v>
      </c>
      <c r="I5" s="56">
        <v>2.1115140000000001</v>
      </c>
      <c r="J5" s="56">
        <v>0.03</v>
      </c>
    </row>
    <row r="6" spans="1:11" s="5" customFormat="1" ht="15" customHeight="1" x14ac:dyDescent="0.2">
      <c r="A6" s="18">
        <v>4</v>
      </c>
      <c r="B6" s="19" t="s">
        <v>253</v>
      </c>
      <c r="C6" s="54">
        <v>2147.52</v>
      </c>
      <c r="D6" s="55">
        <v>309577.05026500003</v>
      </c>
      <c r="E6" s="23">
        <v>8.1367993680000001</v>
      </c>
      <c r="F6" s="56">
        <v>0.72</v>
      </c>
      <c r="G6" s="56">
        <v>1.985E-2</v>
      </c>
      <c r="H6" s="56">
        <v>4.5199999999999996</v>
      </c>
      <c r="I6" s="56">
        <v>2.5944579999999999</v>
      </c>
      <c r="J6" s="56">
        <v>0.03</v>
      </c>
    </row>
    <row r="7" spans="1:11" s="5" customFormat="1" ht="15" customHeight="1" x14ac:dyDescent="0.2">
      <c r="A7" s="18">
        <v>5</v>
      </c>
      <c r="B7" s="19" t="s">
        <v>254</v>
      </c>
      <c r="C7" s="54">
        <v>1291.3</v>
      </c>
      <c r="D7" s="55">
        <v>263253.33720000001</v>
      </c>
      <c r="E7" s="23">
        <v>6.9192454220000004</v>
      </c>
      <c r="F7" s="56">
        <v>1.27</v>
      </c>
      <c r="G7" s="56">
        <v>0.41538199999999997</v>
      </c>
      <c r="H7" s="56">
        <v>1.75</v>
      </c>
      <c r="I7" s="56">
        <v>-3.3215539999999999</v>
      </c>
      <c r="J7" s="56">
        <v>0.03</v>
      </c>
    </row>
    <row r="8" spans="1:11" s="5" customFormat="1" ht="15" customHeight="1" x14ac:dyDescent="0.2">
      <c r="A8" s="18">
        <v>6</v>
      </c>
      <c r="B8" s="19" t="s">
        <v>255</v>
      </c>
      <c r="C8" s="54">
        <v>375.24</v>
      </c>
      <c r="D8" s="55">
        <v>237246.042579</v>
      </c>
      <c r="E8" s="23">
        <v>6.235680092</v>
      </c>
      <c r="F8" s="56">
        <v>0.53</v>
      </c>
      <c r="G8" s="56">
        <v>9.4920000000000004E-2</v>
      </c>
      <c r="H8" s="56">
        <v>1.54</v>
      </c>
      <c r="I8" s="56">
        <v>2.3873220000000002</v>
      </c>
      <c r="J8" s="56">
        <v>0.03</v>
      </c>
    </row>
    <row r="9" spans="1:11" s="5" customFormat="1" ht="15" customHeight="1" x14ac:dyDescent="0.2">
      <c r="A9" s="18">
        <v>7</v>
      </c>
      <c r="B9" s="19" t="s">
        <v>256</v>
      </c>
      <c r="C9" s="54">
        <v>1228.5</v>
      </c>
      <c r="D9" s="55">
        <v>209287.50258199999</v>
      </c>
      <c r="E9" s="23">
        <v>5.5008290090000003</v>
      </c>
      <c r="F9" s="56">
        <v>0.86</v>
      </c>
      <c r="G9" s="56">
        <v>0.35502600000000001</v>
      </c>
      <c r="H9" s="56">
        <v>1.28</v>
      </c>
      <c r="I9" s="56">
        <v>-9.0723939999999992</v>
      </c>
      <c r="J9" s="56">
        <v>0.05</v>
      </c>
    </row>
    <row r="10" spans="1:11" s="5" customFormat="1" ht="15" customHeight="1" x14ac:dyDescent="0.2">
      <c r="A10" s="18">
        <v>8</v>
      </c>
      <c r="B10" s="19" t="s">
        <v>257</v>
      </c>
      <c r="C10" s="54">
        <v>954.79</v>
      </c>
      <c r="D10" s="55">
        <v>168971.06371300001</v>
      </c>
      <c r="E10" s="23">
        <v>4.4411678549999998</v>
      </c>
      <c r="F10" s="56">
        <v>0.98</v>
      </c>
      <c r="G10" s="56">
        <v>0.30126999999999998</v>
      </c>
      <c r="H10" s="56">
        <v>1.58</v>
      </c>
      <c r="I10" s="56">
        <v>-5.753406</v>
      </c>
      <c r="J10" s="56">
        <v>0.03</v>
      </c>
    </row>
    <row r="11" spans="1:11" s="5" customFormat="1" ht="15" customHeight="1" x14ac:dyDescent="0.2">
      <c r="A11" s="18">
        <v>9</v>
      </c>
      <c r="B11" s="19" t="s">
        <v>258</v>
      </c>
      <c r="C11" s="54">
        <v>280.64999999999998</v>
      </c>
      <c r="D11" s="55">
        <v>161825.66740599999</v>
      </c>
      <c r="E11" s="23">
        <v>4.2533611169999999</v>
      </c>
      <c r="F11" s="56">
        <v>1.02</v>
      </c>
      <c r="G11" s="56">
        <v>0.39787499999999998</v>
      </c>
      <c r="H11" s="56">
        <v>1.43</v>
      </c>
      <c r="I11" s="56">
        <v>-4.2569290000000004</v>
      </c>
      <c r="J11" s="56">
        <v>0.03</v>
      </c>
    </row>
    <row r="12" spans="1:11" s="5" customFormat="1" ht="15" customHeight="1" x14ac:dyDescent="0.2">
      <c r="A12" s="18">
        <v>10</v>
      </c>
      <c r="B12" s="19" t="s">
        <v>259</v>
      </c>
      <c r="C12" s="54">
        <v>216.48</v>
      </c>
      <c r="D12" s="55">
        <v>134290.551335</v>
      </c>
      <c r="E12" s="23">
        <v>3.5296391389999999</v>
      </c>
      <c r="F12" s="56">
        <v>0.63</v>
      </c>
      <c r="G12" s="56">
        <v>0.19842199999999999</v>
      </c>
      <c r="H12" s="56">
        <v>1.27</v>
      </c>
      <c r="I12" s="56">
        <v>8.9313129999999994</v>
      </c>
      <c r="J12" s="56">
        <v>0.04</v>
      </c>
    </row>
    <row r="13" spans="1:11" s="5" customFormat="1" ht="15" customHeight="1" x14ac:dyDescent="0.2">
      <c r="A13" s="18">
        <v>11</v>
      </c>
      <c r="B13" s="19" t="s">
        <v>260</v>
      </c>
      <c r="C13" s="54">
        <v>524.02</v>
      </c>
      <c r="D13" s="55">
        <v>117422.49915</v>
      </c>
      <c r="E13" s="23">
        <v>3.086286002</v>
      </c>
      <c r="F13" s="56">
        <v>1.08</v>
      </c>
      <c r="G13" s="56">
        <v>0.32513399999999998</v>
      </c>
      <c r="H13" s="56">
        <v>1.68</v>
      </c>
      <c r="I13" s="56">
        <v>-1.5791809999999999</v>
      </c>
      <c r="J13" s="56">
        <v>0.03</v>
      </c>
    </row>
    <row r="14" spans="1:11" s="5" customFormat="1" ht="15" customHeight="1" x14ac:dyDescent="0.2">
      <c r="A14" s="18">
        <v>12</v>
      </c>
      <c r="B14" s="19" t="s">
        <v>261</v>
      </c>
      <c r="C14" s="54">
        <v>892.46</v>
      </c>
      <c r="D14" s="55">
        <v>102591.708895</v>
      </c>
      <c r="E14" s="23">
        <v>2.6964794429999999</v>
      </c>
      <c r="F14" s="56">
        <v>1.44</v>
      </c>
      <c r="G14" s="56">
        <v>0.46048899999999998</v>
      </c>
      <c r="H14" s="56">
        <v>1.89</v>
      </c>
      <c r="I14" s="56">
        <v>-17.572654</v>
      </c>
      <c r="J14" s="56">
        <v>0.03</v>
      </c>
    </row>
    <row r="15" spans="1:11" s="5" customFormat="1" ht="15" customHeight="1" x14ac:dyDescent="0.2">
      <c r="A15" s="18">
        <v>13</v>
      </c>
      <c r="B15" s="19" t="s">
        <v>262</v>
      </c>
      <c r="C15" s="54">
        <v>151.04</v>
      </c>
      <c r="D15" s="54">
        <v>81365.368831999993</v>
      </c>
      <c r="E15" s="23">
        <v>2.1385748109999998</v>
      </c>
      <c r="F15" s="56">
        <v>1.26</v>
      </c>
      <c r="G15" s="56">
        <v>0.355655</v>
      </c>
      <c r="H15" s="56">
        <v>1.87</v>
      </c>
      <c r="I15" s="56">
        <v>11.868278</v>
      </c>
      <c r="J15" s="56">
        <v>0.03</v>
      </c>
    </row>
    <row r="16" spans="1:11" s="5" customFormat="1" ht="15" customHeight="1" x14ac:dyDescent="0.2">
      <c r="A16" s="18">
        <v>14</v>
      </c>
      <c r="B16" s="19" t="s">
        <v>263</v>
      </c>
      <c r="C16" s="54">
        <v>115.97</v>
      </c>
      <c r="D16" s="54">
        <v>78744.358296999999</v>
      </c>
      <c r="E16" s="23">
        <v>2.069685218</v>
      </c>
      <c r="F16" s="56">
        <v>1.55</v>
      </c>
      <c r="G16" s="56">
        <v>0.34050200000000003</v>
      </c>
      <c r="H16" s="56">
        <v>2.36</v>
      </c>
      <c r="I16" s="56">
        <v>2.482389</v>
      </c>
      <c r="J16" s="56">
        <v>0.08</v>
      </c>
    </row>
    <row r="17" spans="1:10" s="5" customFormat="1" ht="15" customHeight="1" x14ac:dyDescent="0.2">
      <c r="A17" s="18">
        <v>15</v>
      </c>
      <c r="B17" s="19" t="s">
        <v>264</v>
      </c>
      <c r="C17" s="54">
        <v>95.92</v>
      </c>
      <c r="D17" s="54">
        <v>72816.940650999997</v>
      </c>
      <c r="E17" s="23">
        <v>1.913891344</v>
      </c>
      <c r="F17" s="56">
        <v>0.88</v>
      </c>
      <c r="G17" s="56">
        <v>0.27599699999999999</v>
      </c>
      <c r="H17" s="56">
        <v>1.49</v>
      </c>
      <c r="I17" s="56">
        <v>6.1758420000000003</v>
      </c>
      <c r="J17" s="56">
        <v>0.04</v>
      </c>
    </row>
    <row r="18" spans="1:10" s="5" customFormat="1" ht="15" customHeight="1" x14ac:dyDescent="0.2">
      <c r="A18" s="18">
        <v>16</v>
      </c>
      <c r="B18" s="19" t="s">
        <v>265</v>
      </c>
      <c r="C18" s="54">
        <v>692.92</v>
      </c>
      <c r="D18" s="54">
        <v>70126.131919000007</v>
      </c>
      <c r="E18" s="23">
        <v>1.8431672029999999</v>
      </c>
      <c r="F18" s="56">
        <v>1.36</v>
      </c>
      <c r="G18" s="56">
        <v>0.28258899999999998</v>
      </c>
      <c r="H18" s="56">
        <v>2.2799999999999998</v>
      </c>
      <c r="I18" s="56">
        <v>-1.3128089999999999</v>
      </c>
      <c r="J18" s="56">
        <v>0.04</v>
      </c>
    </row>
    <row r="19" spans="1:10" s="5" customFormat="1" ht="15" customHeight="1" x14ac:dyDescent="0.2">
      <c r="A19" s="18">
        <v>17</v>
      </c>
      <c r="B19" s="19" t="s">
        <v>266</v>
      </c>
      <c r="C19" s="54">
        <v>271.27</v>
      </c>
      <c r="D19" s="54">
        <v>59689.838790000002</v>
      </c>
      <c r="E19" s="23">
        <v>1.568863849</v>
      </c>
      <c r="F19" s="56">
        <v>0.49</v>
      </c>
      <c r="G19" s="56">
        <v>7.0337999999999998E-2</v>
      </c>
      <c r="H19" s="56">
        <v>1.64</v>
      </c>
      <c r="I19" s="56">
        <v>6.350587</v>
      </c>
      <c r="J19" s="56">
        <v>0.05</v>
      </c>
    </row>
    <row r="20" spans="1:10" s="5" customFormat="1" ht="15" customHeight="1" x14ac:dyDescent="0.2">
      <c r="A20" s="18">
        <v>18</v>
      </c>
      <c r="B20" s="19" t="s">
        <v>267</v>
      </c>
      <c r="C20" s="54">
        <v>2565.98</v>
      </c>
      <c r="D20" s="54">
        <v>58763.444076</v>
      </c>
      <c r="E20" s="23">
        <v>1.54451486</v>
      </c>
      <c r="F20" s="56">
        <v>1.1599999999999999</v>
      </c>
      <c r="G20" s="56">
        <v>0.19322900000000001</v>
      </c>
      <c r="H20" s="56">
        <v>2.34</v>
      </c>
      <c r="I20" s="56">
        <v>2.7383060000000001</v>
      </c>
      <c r="J20" s="56">
        <v>0.05</v>
      </c>
    </row>
    <row r="21" spans="1:10" s="5" customFormat="1" ht="15" customHeight="1" x14ac:dyDescent="0.2">
      <c r="A21" s="18">
        <v>19</v>
      </c>
      <c r="B21" s="19" t="s">
        <v>268</v>
      </c>
      <c r="C21" s="54">
        <v>621.6</v>
      </c>
      <c r="D21" s="54">
        <v>49274.33382</v>
      </c>
      <c r="E21" s="23">
        <v>1.295106882</v>
      </c>
      <c r="F21" s="56">
        <v>1.39</v>
      </c>
      <c r="G21" s="56">
        <v>0.41988199999999998</v>
      </c>
      <c r="H21" s="56">
        <v>1.91</v>
      </c>
      <c r="I21" s="56">
        <v>-3.8800539999999999</v>
      </c>
      <c r="J21" s="56">
        <v>0.05</v>
      </c>
    </row>
    <row r="22" spans="1:10" s="5" customFormat="1" ht="15" customHeight="1" x14ac:dyDescent="0.2">
      <c r="A22" s="18">
        <v>20</v>
      </c>
      <c r="B22" s="19" t="s">
        <v>269</v>
      </c>
      <c r="C22" s="54">
        <v>239.93</v>
      </c>
      <c r="D22" s="54">
        <v>48654.909445999998</v>
      </c>
      <c r="E22" s="23">
        <v>1.278826179</v>
      </c>
      <c r="F22" s="56">
        <v>0.7</v>
      </c>
      <c r="G22" s="56">
        <v>7.2134000000000004E-2</v>
      </c>
      <c r="H22" s="56">
        <v>2.33</v>
      </c>
      <c r="I22" s="56">
        <v>5.6004680000000002</v>
      </c>
      <c r="J22" s="56">
        <v>0.06</v>
      </c>
    </row>
    <row r="23" spans="1:10" s="5" customFormat="1" ht="15" customHeight="1" x14ac:dyDescent="0.2">
      <c r="A23" s="18">
        <v>21</v>
      </c>
      <c r="B23" s="19" t="s">
        <v>270</v>
      </c>
      <c r="C23" s="54">
        <v>5231.59</v>
      </c>
      <c r="D23" s="54">
        <v>46164.596477999999</v>
      </c>
      <c r="E23" s="23">
        <v>1.213371789</v>
      </c>
      <c r="F23" s="56">
        <v>0.59</v>
      </c>
      <c r="G23" s="56">
        <v>0.13780200000000001</v>
      </c>
      <c r="H23" s="56">
        <v>1.42</v>
      </c>
      <c r="I23" s="56">
        <v>-4.9526060000000003</v>
      </c>
      <c r="J23" s="56">
        <v>0.05</v>
      </c>
    </row>
    <row r="24" spans="1:10" s="5" customFormat="1" ht="15" customHeight="1" x14ac:dyDescent="0.2">
      <c r="A24" s="18">
        <v>22</v>
      </c>
      <c r="B24" s="19" t="s">
        <v>271</v>
      </c>
      <c r="C24" s="54">
        <v>9894.56</v>
      </c>
      <c r="D24" s="54">
        <v>45758.372926999997</v>
      </c>
      <c r="E24" s="23">
        <v>1.2026947720000001</v>
      </c>
      <c r="F24" s="56">
        <v>0.62</v>
      </c>
      <c r="G24" s="56">
        <v>8.9680999999999997E-2</v>
      </c>
      <c r="H24" s="56">
        <v>1.85</v>
      </c>
      <c r="I24" s="56">
        <v>-3.7944659999999999</v>
      </c>
      <c r="J24" s="56">
        <v>7.0000000000000007E-2</v>
      </c>
    </row>
    <row r="25" spans="1:10" s="5" customFormat="1" ht="15" customHeight="1" x14ac:dyDescent="0.2">
      <c r="A25" s="18">
        <v>23</v>
      </c>
      <c r="B25" s="19" t="s">
        <v>272</v>
      </c>
      <c r="C25" s="54">
        <v>482.32</v>
      </c>
      <c r="D25" s="54">
        <v>42904.976181999999</v>
      </c>
      <c r="E25" s="23">
        <v>1.1276972329999999</v>
      </c>
      <c r="F25" s="56">
        <v>0.54</v>
      </c>
      <c r="G25" s="56">
        <v>8.2201999999999997E-2</v>
      </c>
      <c r="H25" s="56">
        <v>1.68</v>
      </c>
      <c r="I25" s="56">
        <v>9.2844230000000003</v>
      </c>
      <c r="J25" s="56">
        <v>0.05</v>
      </c>
    </row>
    <row r="26" spans="1:10" s="5" customFormat="1" ht="15" customHeight="1" x14ac:dyDescent="0.2">
      <c r="A26" s="18">
        <v>24</v>
      </c>
      <c r="B26" s="19" t="s">
        <v>273</v>
      </c>
      <c r="C26" s="54">
        <v>289.37</v>
      </c>
      <c r="D26" s="54">
        <v>37918.985278</v>
      </c>
      <c r="E26" s="23">
        <v>0.99664744299999997</v>
      </c>
      <c r="F26" s="56">
        <v>0.84</v>
      </c>
      <c r="G26" s="56">
        <v>0.24191499999999999</v>
      </c>
      <c r="H26" s="56">
        <v>1.52</v>
      </c>
      <c r="I26" s="56">
        <v>10.748758</v>
      </c>
      <c r="J26" s="56">
        <v>0.05</v>
      </c>
    </row>
    <row r="27" spans="1:10" s="5" customFormat="1" ht="15" customHeight="1" x14ac:dyDescent="0.2">
      <c r="A27" s="18">
        <v>25</v>
      </c>
      <c r="B27" s="19" t="s">
        <v>274</v>
      </c>
      <c r="C27" s="54">
        <v>6416.62</v>
      </c>
      <c r="D27" s="54">
        <v>33544.055926000001</v>
      </c>
      <c r="E27" s="23">
        <v>0.88165854899999996</v>
      </c>
      <c r="F27" s="56">
        <v>1.02</v>
      </c>
      <c r="G27" s="56">
        <v>0.195961</v>
      </c>
      <c r="H27" s="56">
        <v>2.0499999999999998</v>
      </c>
      <c r="I27" s="56">
        <v>-12.742979999999999</v>
      </c>
      <c r="J27" s="56">
        <v>7.0000000000000007E-2</v>
      </c>
    </row>
    <row r="28" spans="1:10" s="5" customFormat="1" ht="15" customHeight="1" x14ac:dyDescent="0.2">
      <c r="A28" s="18">
        <v>26</v>
      </c>
      <c r="B28" s="19" t="s">
        <v>275</v>
      </c>
      <c r="C28" s="54">
        <v>39.950000000000003</v>
      </c>
      <c r="D28" s="54">
        <v>33383.397413999999</v>
      </c>
      <c r="E28" s="23">
        <v>0.87743586500000004</v>
      </c>
      <c r="F28" s="56">
        <v>1.1499999999999999</v>
      </c>
      <c r="G28" s="56">
        <v>0.25986199999999998</v>
      </c>
      <c r="H28" s="56">
        <v>2.0099999999999998</v>
      </c>
      <c r="I28" s="56">
        <v>9.1524479999999997</v>
      </c>
      <c r="J28" s="56">
        <v>0.04</v>
      </c>
    </row>
    <row r="29" spans="1:10" s="5" customFormat="1" ht="15" customHeight="1" x14ac:dyDescent="0.2">
      <c r="A29" s="18">
        <v>27</v>
      </c>
      <c r="B29" s="19" t="s">
        <v>276</v>
      </c>
      <c r="C29" s="54">
        <v>1145.9000000000001</v>
      </c>
      <c r="D29" s="54">
        <v>26426.416668999998</v>
      </c>
      <c r="E29" s="23">
        <v>0.69458136599999998</v>
      </c>
      <c r="F29" s="56">
        <v>1.17</v>
      </c>
      <c r="G29" s="56">
        <v>0.241731</v>
      </c>
      <c r="H29" s="56">
        <v>2.12</v>
      </c>
      <c r="I29" s="56">
        <v>-20.131974</v>
      </c>
      <c r="J29" s="56">
        <v>0.04</v>
      </c>
    </row>
    <row r="30" spans="1:10" s="5" customFormat="1" ht="15" customHeight="1" x14ac:dyDescent="0.2">
      <c r="A30" s="18">
        <v>28</v>
      </c>
      <c r="B30" s="19" t="s">
        <v>277</v>
      </c>
      <c r="C30" s="54">
        <v>371.72</v>
      </c>
      <c r="D30" s="54">
        <v>25890.25621</v>
      </c>
      <c r="E30" s="23">
        <v>0.68048913899999997</v>
      </c>
      <c r="F30" s="56">
        <v>1.28</v>
      </c>
      <c r="G30" s="56">
        <v>0.17433599999999999</v>
      </c>
      <c r="H30" s="56">
        <v>2.71</v>
      </c>
      <c r="I30" s="56">
        <v>-9.6334730000000004</v>
      </c>
      <c r="J30" s="56">
        <v>0.06</v>
      </c>
    </row>
    <row r="31" spans="1:10" s="5" customFormat="1" ht="15" customHeight="1" x14ac:dyDescent="0.2">
      <c r="A31" s="18">
        <v>29</v>
      </c>
      <c r="B31" s="19" t="s">
        <v>278</v>
      </c>
      <c r="C31" s="54">
        <v>577.47</v>
      </c>
      <c r="D31" s="54">
        <v>21237.166377000001</v>
      </c>
      <c r="E31" s="23">
        <v>0.55818918699999998</v>
      </c>
      <c r="F31" s="56">
        <v>1.77</v>
      </c>
      <c r="G31" s="56">
        <v>0.25601499999999999</v>
      </c>
      <c r="H31" s="56">
        <v>3.1</v>
      </c>
      <c r="I31" s="56">
        <v>-13.901179000000001</v>
      </c>
      <c r="J31" s="56">
        <v>7.0000000000000007E-2</v>
      </c>
    </row>
    <row r="32" spans="1:10" s="5" customFormat="1" ht="15" customHeight="1" x14ac:dyDescent="0.2">
      <c r="A32" s="18">
        <v>30</v>
      </c>
      <c r="B32" s="19" t="s">
        <v>279</v>
      </c>
      <c r="C32" s="54">
        <v>510.06</v>
      </c>
      <c r="D32" s="54">
        <v>11004.896280000001</v>
      </c>
      <c r="E32" s="23">
        <v>0.28924829200000002</v>
      </c>
      <c r="F32" s="56">
        <v>1.63</v>
      </c>
      <c r="G32" s="56">
        <v>6.8974999999999995E-2</v>
      </c>
      <c r="H32" s="56">
        <v>5.53</v>
      </c>
      <c r="I32" s="56">
        <v>-34.83023</v>
      </c>
      <c r="J32" s="56">
        <v>0.32</v>
      </c>
    </row>
    <row r="33" spans="1:10" s="5" customFormat="1" ht="15" customHeight="1" x14ac:dyDescent="0.2">
      <c r="A33" s="18">
        <v>31</v>
      </c>
      <c r="B33" s="19" t="s">
        <v>280</v>
      </c>
      <c r="C33" s="54">
        <v>101.7</v>
      </c>
      <c r="D33" s="54">
        <v>2720.4857000000002</v>
      </c>
      <c r="E33" s="23">
        <v>7.0000000000000007E-2</v>
      </c>
      <c r="F33" s="56">
        <v>1.7</v>
      </c>
      <c r="G33" s="56">
        <v>0.27576499999999998</v>
      </c>
      <c r="H33" s="56">
        <v>2.87</v>
      </c>
      <c r="I33" s="56">
        <v>-17.944785276000001</v>
      </c>
      <c r="J33" s="56">
        <v>0.15</v>
      </c>
    </row>
    <row r="34" spans="1:10" s="5" customFormat="1" ht="24.75" customHeight="1" x14ac:dyDescent="0.2">
      <c r="A34" s="499" t="s">
        <v>281</v>
      </c>
      <c r="B34" s="500"/>
      <c r="C34" s="500"/>
      <c r="D34" s="500"/>
      <c r="E34" s="500"/>
      <c r="F34" s="500"/>
      <c r="G34" s="500"/>
      <c r="H34" s="500"/>
      <c r="I34" s="500"/>
      <c r="J34" s="501"/>
    </row>
    <row r="35" spans="1:10" s="5" customFormat="1" ht="24" customHeight="1" x14ac:dyDescent="0.2">
      <c r="A35" s="499" t="s">
        <v>282</v>
      </c>
      <c r="B35" s="500"/>
      <c r="C35" s="500"/>
      <c r="D35" s="500"/>
      <c r="E35" s="500"/>
      <c r="F35" s="500"/>
      <c r="G35" s="500"/>
      <c r="H35" s="500"/>
      <c r="I35" s="500"/>
      <c r="J35" s="501"/>
    </row>
    <row r="36" spans="1:10" s="5" customFormat="1" ht="13.5" customHeight="1" x14ac:dyDescent="0.2">
      <c r="A36" s="499" t="s">
        <v>283</v>
      </c>
      <c r="B36" s="500"/>
      <c r="C36" s="500"/>
      <c r="D36" s="500"/>
      <c r="E36" s="500"/>
      <c r="F36" s="500"/>
      <c r="G36" s="500"/>
      <c r="H36" s="500"/>
      <c r="I36" s="500"/>
      <c r="J36" s="501"/>
    </row>
    <row r="37" spans="1:10" s="5" customFormat="1" ht="24" customHeight="1" x14ac:dyDescent="0.2">
      <c r="A37" s="499" t="s">
        <v>284</v>
      </c>
      <c r="B37" s="500"/>
      <c r="C37" s="500"/>
      <c r="D37" s="500"/>
      <c r="E37" s="500"/>
      <c r="F37" s="500"/>
      <c r="G37" s="500"/>
      <c r="H37" s="500"/>
      <c r="I37" s="500"/>
      <c r="J37" s="501"/>
    </row>
    <row r="38" spans="1:10" s="5" customFormat="1" ht="13.5" customHeight="1" x14ac:dyDescent="0.2">
      <c r="A38" s="499" t="s">
        <v>285</v>
      </c>
      <c r="B38" s="500"/>
      <c r="C38" s="500"/>
      <c r="D38" s="500"/>
      <c r="E38" s="500"/>
      <c r="F38" s="500"/>
      <c r="G38" s="500"/>
      <c r="H38" s="500"/>
      <c r="I38" s="500"/>
      <c r="J38" s="501"/>
    </row>
    <row r="39" spans="1:10" s="5" customFormat="1" ht="13.5" customHeight="1" x14ac:dyDescent="0.2">
      <c r="A39" s="499" t="s">
        <v>286</v>
      </c>
      <c r="B39" s="500"/>
      <c r="C39" s="500"/>
      <c r="D39" s="500"/>
      <c r="E39" s="500"/>
      <c r="F39" s="500"/>
      <c r="G39" s="500"/>
      <c r="H39" s="500"/>
      <c r="I39" s="500"/>
      <c r="J39" s="501"/>
    </row>
    <row r="40" spans="1:10" s="5" customFormat="1" ht="27.6" customHeight="1" x14ac:dyDescent="0.2"/>
  </sheetData>
  <mergeCells count="7">
    <mergeCell ref="A39:J39"/>
    <mergeCell ref="A1:K1"/>
    <mergeCell ref="A34:J34"/>
    <mergeCell ref="A35:J35"/>
    <mergeCell ref="A36:J36"/>
    <mergeCell ref="A37:J37"/>
    <mergeCell ref="A38:J38"/>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zoomScaleNormal="100" workbookViewId="0">
      <selection activeCell="J2" sqref="J2"/>
    </sheetView>
  </sheetViews>
  <sheetFormatPr defaultRowHeight="12.75" x14ac:dyDescent="0.2"/>
  <cols>
    <col min="1" max="1" width="6.42578125" bestFit="1" customWidth="1"/>
    <col min="2" max="2" width="20.7109375" bestFit="1" customWidth="1"/>
    <col min="3" max="3" width="14.7109375" bestFit="1" customWidth="1"/>
    <col min="4" max="4" width="13.85546875" bestFit="1" customWidth="1"/>
    <col min="5" max="5" width="7.7109375" bestFit="1" customWidth="1"/>
    <col min="6" max="7" width="6" bestFit="1" customWidth="1"/>
    <col min="8" max="8" width="9.7109375" bestFit="1" customWidth="1"/>
    <col min="9" max="9" width="10.7109375" bestFit="1" customWidth="1"/>
    <col min="10" max="10" width="10" bestFit="1" customWidth="1"/>
    <col min="11" max="11" width="30.42578125" bestFit="1" customWidth="1"/>
    <col min="12" max="12" width="4.7109375" bestFit="1" customWidth="1"/>
  </cols>
  <sheetData>
    <row r="1" spans="1:11" ht="17.25" customHeight="1" x14ac:dyDescent="0.2">
      <c r="A1" s="419" t="s">
        <v>287</v>
      </c>
      <c r="B1" s="419"/>
      <c r="C1" s="419"/>
      <c r="D1" s="419"/>
      <c r="E1" s="419"/>
      <c r="F1" s="419"/>
      <c r="G1" s="419"/>
      <c r="H1" s="419"/>
      <c r="I1" s="419"/>
      <c r="J1" s="419"/>
      <c r="K1" s="419"/>
    </row>
    <row r="2" spans="1:11" s="5" customFormat="1" ht="58.5" customHeight="1" x14ac:dyDescent="0.2">
      <c r="A2" s="9" t="s">
        <v>288</v>
      </c>
      <c r="B2" s="9" t="s">
        <v>245</v>
      </c>
      <c r="C2" s="16" t="s">
        <v>289</v>
      </c>
      <c r="D2" s="16" t="s">
        <v>247</v>
      </c>
      <c r="E2" s="9" t="s">
        <v>1023</v>
      </c>
      <c r="F2" s="9" t="s">
        <v>248</v>
      </c>
      <c r="G2" s="9" t="s">
        <v>249</v>
      </c>
      <c r="H2" s="17" t="s">
        <v>1024</v>
      </c>
      <c r="I2" s="17" t="s">
        <v>1025</v>
      </c>
      <c r="J2" s="17" t="s">
        <v>1026</v>
      </c>
    </row>
    <row r="3" spans="1:11" s="5" customFormat="1" ht="15" customHeight="1" x14ac:dyDescent="0.2">
      <c r="A3" s="18">
        <v>1</v>
      </c>
      <c r="B3" s="19" t="s">
        <v>290</v>
      </c>
      <c r="C3" s="54">
        <v>546.55999999999995</v>
      </c>
      <c r="D3" s="55">
        <v>480996.96</v>
      </c>
      <c r="E3" s="56">
        <v>10.7</v>
      </c>
      <c r="F3" s="56">
        <v>0.8</v>
      </c>
      <c r="G3" s="56">
        <v>0.42</v>
      </c>
      <c r="H3" s="56">
        <v>1.56</v>
      </c>
      <c r="I3" s="56">
        <v>-1.05</v>
      </c>
      <c r="J3" s="56">
        <v>0.02</v>
      </c>
    </row>
    <row r="4" spans="1:11" s="5" customFormat="1" ht="27" customHeight="1" x14ac:dyDescent="0.2">
      <c r="A4" s="18">
        <v>2</v>
      </c>
      <c r="B4" s="19" t="s">
        <v>291</v>
      </c>
      <c r="C4" s="54">
        <v>6339.04</v>
      </c>
      <c r="D4" s="55">
        <v>427388.67</v>
      </c>
      <c r="E4" s="56">
        <v>9.51</v>
      </c>
      <c r="F4" s="56">
        <v>1.2</v>
      </c>
      <c r="G4" s="56">
        <v>0.34</v>
      </c>
      <c r="H4" s="56">
        <v>2.68</v>
      </c>
      <c r="I4" s="56">
        <v>7.06</v>
      </c>
      <c r="J4" s="56">
        <v>0.02</v>
      </c>
    </row>
    <row r="5" spans="1:11" s="5" customFormat="1" ht="39" customHeight="1" x14ac:dyDescent="0.2">
      <c r="A5" s="18">
        <v>3</v>
      </c>
      <c r="B5" s="19" t="s">
        <v>292</v>
      </c>
      <c r="C5" s="54">
        <v>343.98</v>
      </c>
      <c r="D5" s="55">
        <v>372605.78</v>
      </c>
      <c r="E5" s="56">
        <v>8.2899999999999991</v>
      </c>
      <c r="F5" s="56">
        <v>1.26</v>
      </c>
      <c r="G5" s="56">
        <v>0.47</v>
      </c>
      <c r="H5" s="56">
        <v>2.12</v>
      </c>
      <c r="I5" s="56">
        <v>2.1</v>
      </c>
      <c r="J5" s="56">
        <v>0.02</v>
      </c>
    </row>
    <row r="6" spans="1:11" s="5" customFormat="1" ht="15" customHeight="1" x14ac:dyDescent="0.2">
      <c r="A6" s="18">
        <v>4</v>
      </c>
      <c r="B6" s="19" t="s">
        <v>293</v>
      </c>
      <c r="C6" s="54">
        <v>2182.6799999999998</v>
      </c>
      <c r="D6" s="55">
        <v>309488.53999999998</v>
      </c>
      <c r="E6" s="56">
        <v>6.89</v>
      </c>
      <c r="F6" s="56">
        <v>0.52</v>
      </c>
      <c r="G6" s="56">
        <v>0.1</v>
      </c>
      <c r="H6" s="56">
        <v>1.44</v>
      </c>
      <c r="I6" s="56">
        <v>2.68</v>
      </c>
      <c r="J6" s="56">
        <v>0.02</v>
      </c>
    </row>
    <row r="7" spans="1:11" s="5" customFormat="1" ht="15" customHeight="1" x14ac:dyDescent="0.2">
      <c r="A7" s="18">
        <v>5</v>
      </c>
      <c r="B7" s="19" t="s">
        <v>294</v>
      </c>
      <c r="C7" s="54">
        <v>1290.27</v>
      </c>
      <c r="D7" s="55">
        <v>264280.14</v>
      </c>
      <c r="E7" s="56">
        <v>5.88</v>
      </c>
      <c r="F7" s="56">
        <v>1.25</v>
      </c>
      <c r="G7" s="56">
        <v>0.41</v>
      </c>
      <c r="H7" s="56">
        <v>1.85</v>
      </c>
      <c r="I7" s="56">
        <v>-3.52</v>
      </c>
      <c r="J7" s="56">
        <v>0.02</v>
      </c>
    </row>
    <row r="8" spans="1:11" s="5" customFormat="1" ht="27" customHeight="1" x14ac:dyDescent="0.2">
      <c r="A8" s="18">
        <v>6</v>
      </c>
      <c r="B8" s="19" t="s">
        <v>295</v>
      </c>
      <c r="C8" s="54">
        <v>375.24</v>
      </c>
      <c r="D8" s="55">
        <v>237408.88</v>
      </c>
      <c r="E8" s="56">
        <v>5.28</v>
      </c>
      <c r="F8" s="56">
        <v>0.49</v>
      </c>
      <c r="G8" s="56">
        <v>0.08</v>
      </c>
      <c r="H8" s="56">
        <v>1.26</v>
      </c>
      <c r="I8" s="56">
        <v>2.44</v>
      </c>
      <c r="J8" s="56">
        <v>0.02</v>
      </c>
    </row>
    <row r="9" spans="1:11" s="5" customFormat="1" ht="15" customHeight="1" x14ac:dyDescent="0.2">
      <c r="A9" s="18">
        <v>7</v>
      </c>
      <c r="B9" s="19" t="s">
        <v>296</v>
      </c>
      <c r="C9" s="54">
        <v>1225.8599999999999</v>
      </c>
      <c r="D9" s="55">
        <v>210793.3</v>
      </c>
      <c r="E9" s="56">
        <v>4.6900000000000004</v>
      </c>
      <c r="F9" s="56">
        <v>0.83</v>
      </c>
      <c r="G9" s="56">
        <v>0.34</v>
      </c>
      <c r="H9" s="56">
        <v>1.6</v>
      </c>
      <c r="I9" s="56">
        <v>-9.09</v>
      </c>
      <c r="J9" s="56">
        <v>0.03</v>
      </c>
    </row>
    <row r="10" spans="1:11" s="5" customFormat="1" ht="27" customHeight="1" x14ac:dyDescent="0.2">
      <c r="A10" s="18">
        <v>8</v>
      </c>
      <c r="B10" s="19" t="s">
        <v>297</v>
      </c>
      <c r="C10" s="54">
        <v>954.56</v>
      </c>
      <c r="D10" s="55">
        <v>191296.74</v>
      </c>
      <c r="E10" s="56">
        <v>4.26</v>
      </c>
      <c r="F10" s="56">
        <v>0.96</v>
      </c>
      <c r="G10" s="56">
        <v>0.28999999999999998</v>
      </c>
      <c r="H10" s="56">
        <v>1.52</v>
      </c>
      <c r="I10" s="56">
        <v>-5.8</v>
      </c>
      <c r="J10" s="56">
        <v>0.02</v>
      </c>
    </row>
    <row r="11" spans="1:11" s="5" customFormat="1" ht="15" customHeight="1" x14ac:dyDescent="0.2">
      <c r="A11" s="18">
        <v>9</v>
      </c>
      <c r="B11" s="19" t="s">
        <v>298</v>
      </c>
      <c r="C11" s="54">
        <v>280.62</v>
      </c>
      <c r="D11" s="55">
        <v>164001.73000000001</v>
      </c>
      <c r="E11" s="56">
        <v>3.65</v>
      </c>
      <c r="F11" s="56">
        <v>1.03</v>
      </c>
      <c r="G11" s="56">
        <v>0.41</v>
      </c>
      <c r="H11" s="56">
        <v>1.73</v>
      </c>
      <c r="I11" s="56">
        <v>-4.26</v>
      </c>
      <c r="J11" s="56">
        <v>0.02</v>
      </c>
    </row>
    <row r="12" spans="1:11" s="5" customFormat="1" ht="15" customHeight="1" x14ac:dyDescent="0.2">
      <c r="A12" s="18">
        <v>10</v>
      </c>
      <c r="B12" s="19" t="s">
        <v>299</v>
      </c>
      <c r="C12" s="54">
        <v>523.82000000000005</v>
      </c>
      <c r="D12" s="55">
        <v>135628.38</v>
      </c>
      <c r="E12" s="56">
        <v>3.02</v>
      </c>
      <c r="F12" s="56">
        <v>1.0900000000000001</v>
      </c>
      <c r="G12" s="56">
        <v>0.33</v>
      </c>
      <c r="H12" s="56">
        <v>1.61</v>
      </c>
      <c r="I12" s="56">
        <v>-1.51</v>
      </c>
      <c r="J12" s="56">
        <v>0.03</v>
      </c>
    </row>
    <row r="13" spans="1:11" s="5" customFormat="1" ht="27" customHeight="1" x14ac:dyDescent="0.2">
      <c r="A13" s="18">
        <v>11</v>
      </c>
      <c r="B13" s="19" t="s">
        <v>300</v>
      </c>
      <c r="C13" s="54">
        <v>216.48</v>
      </c>
      <c r="D13" s="55">
        <v>134439.99</v>
      </c>
      <c r="E13" s="56">
        <v>2.99</v>
      </c>
      <c r="F13" s="56">
        <v>0.63</v>
      </c>
      <c r="G13" s="56">
        <v>0.19</v>
      </c>
      <c r="H13" s="56">
        <v>1.0900000000000001</v>
      </c>
      <c r="I13" s="56">
        <v>8.99</v>
      </c>
      <c r="J13" s="56">
        <v>0.02</v>
      </c>
    </row>
    <row r="14" spans="1:11" s="5" customFormat="1" ht="15" customHeight="1" x14ac:dyDescent="0.2">
      <c r="A14" s="18">
        <v>12</v>
      </c>
      <c r="B14" s="19" t="s">
        <v>301</v>
      </c>
      <c r="C14" s="54">
        <v>892.46</v>
      </c>
      <c r="D14" s="55">
        <v>105092.21</v>
      </c>
      <c r="E14" s="56">
        <v>2.34</v>
      </c>
      <c r="F14" s="56">
        <v>1.46</v>
      </c>
      <c r="G14" s="56">
        <v>0.47</v>
      </c>
      <c r="H14" s="56">
        <v>2.19</v>
      </c>
      <c r="I14" s="56">
        <v>-17.559999999999999</v>
      </c>
      <c r="J14" s="56">
        <v>0.03</v>
      </c>
    </row>
    <row r="15" spans="1:11" s="5" customFormat="1" ht="27" customHeight="1" x14ac:dyDescent="0.2">
      <c r="A15" s="18">
        <v>13</v>
      </c>
      <c r="B15" s="19" t="s">
        <v>302</v>
      </c>
      <c r="C15" s="54">
        <v>151.04</v>
      </c>
      <c r="D15" s="54">
        <v>81393.960000000006</v>
      </c>
      <c r="E15" s="56">
        <v>1.81</v>
      </c>
      <c r="F15" s="56">
        <v>1.23</v>
      </c>
      <c r="G15" s="56">
        <v>0.36</v>
      </c>
      <c r="H15" s="56">
        <v>1.96</v>
      </c>
      <c r="I15" s="56">
        <v>11.96</v>
      </c>
      <c r="J15" s="56">
        <v>0.02</v>
      </c>
    </row>
    <row r="16" spans="1:11" s="5" customFormat="1" ht="15" customHeight="1" x14ac:dyDescent="0.2">
      <c r="A16" s="18">
        <v>14</v>
      </c>
      <c r="B16" s="19" t="s">
        <v>303</v>
      </c>
      <c r="C16" s="54">
        <v>115.98</v>
      </c>
      <c r="D16" s="54">
        <v>79232.39</v>
      </c>
      <c r="E16" s="56">
        <v>1.76</v>
      </c>
      <c r="F16" s="56">
        <v>1.64</v>
      </c>
      <c r="G16" s="56">
        <v>0.38</v>
      </c>
      <c r="H16" s="56">
        <v>2.4700000000000002</v>
      </c>
      <c r="I16" s="56">
        <v>2.4700000000000002</v>
      </c>
      <c r="J16" s="56">
        <v>0.02</v>
      </c>
    </row>
    <row r="17" spans="1:10" s="5" customFormat="1" ht="15" customHeight="1" x14ac:dyDescent="0.2">
      <c r="A17" s="18">
        <v>15</v>
      </c>
      <c r="B17" s="19" t="s">
        <v>304</v>
      </c>
      <c r="C17" s="54">
        <v>692.76</v>
      </c>
      <c r="D17" s="54">
        <v>75419.39</v>
      </c>
      <c r="E17" s="56">
        <v>1.68</v>
      </c>
      <c r="F17" s="56">
        <v>1.36</v>
      </c>
      <c r="G17" s="56">
        <v>0.28999999999999998</v>
      </c>
      <c r="H17" s="56">
        <v>2.0099999999999998</v>
      </c>
      <c r="I17" s="56">
        <v>-1.21</v>
      </c>
      <c r="J17" s="56">
        <v>0.03</v>
      </c>
    </row>
    <row r="18" spans="1:10" s="5" customFormat="1" ht="15" customHeight="1" x14ac:dyDescent="0.2">
      <c r="A18" s="18">
        <v>16</v>
      </c>
      <c r="B18" s="19" t="s">
        <v>305</v>
      </c>
      <c r="C18" s="54">
        <v>95.92</v>
      </c>
      <c r="D18" s="54">
        <v>72862.009999999995</v>
      </c>
      <c r="E18" s="56">
        <v>1.62</v>
      </c>
      <c r="F18" s="56">
        <v>0.89</v>
      </c>
      <c r="G18" s="56">
        <v>0.28999999999999998</v>
      </c>
      <c r="H18" s="56">
        <v>1.0900000000000001</v>
      </c>
      <c r="I18" s="56">
        <v>6.25</v>
      </c>
      <c r="J18" s="56">
        <v>0.01</v>
      </c>
    </row>
    <row r="19" spans="1:10" s="5" customFormat="1" ht="15" customHeight="1" x14ac:dyDescent="0.2">
      <c r="A19" s="18">
        <v>17</v>
      </c>
      <c r="B19" s="19" t="s">
        <v>306</v>
      </c>
      <c r="C19" s="54">
        <v>2565.5</v>
      </c>
      <c r="D19" s="54">
        <v>65838.83</v>
      </c>
      <c r="E19" s="56">
        <v>1.47</v>
      </c>
      <c r="F19" s="56">
        <v>1.1499999999999999</v>
      </c>
      <c r="G19" s="56">
        <v>0.21</v>
      </c>
      <c r="H19" s="56">
        <v>2.6</v>
      </c>
      <c r="I19" s="56">
        <v>2.73</v>
      </c>
      <c r="J19" s="56">
        <v>0.03</v>
      </c>
    </row>
    <row r="20" spans="1:10" s="5" customFormat="1" ht="27" customHeight="1" x14ac:dyDescent="0.2">
      <c r="A20" s="18">
        <v>18</v>
      </c>
      <c r="B20" s="19" t="s">
        <v>307</v>
      </c>
      <c r="C20" s="54">
        <v>271.26</v>
      </c>
      <c r="D20" s="54">
        <v>59695.26</v>
      </c>
      <c r="E20" s="56">
        <v>1.33</v>
      </c>
      <c r="F20" s="56">
        <v>0.47</v>
      </c>
      <c r="G20" s="56">
        <v>0.06</v>
      </c>
      <c r="H20" s="56">
        <v>1.79</v>
      </c>
      <c r="I20" s="56">
        <v>6.36</v>
      </c>
      <c r="J20" s="56">
        <v>0.02</v>
      </c>
    </row>
    <row r="21" spans="1:10" s="5" customFormat="1" ht="15" customHeight="1" x14ac:dyDescent="0.2">
      <c r="A21" s="18">
        <v>19</v>
      </c>
      <c r="B21" s="19" t="s">
        <v>308</v>
      </c>
      <c r="C21" s="54">
        <v>9894.56</v>
      </c>
      <c r="D21" s="54">
        <v>52961.61</v>
      </c>
      <c r="E21" s="56">
        <v>1.18</v>
      </c>
      <c r="F21" s="56">
        <v>0.72</v>
      </c>
      <c r="G21" s="56">
        <v>0.17</v>
      </c>
      <c r="H21" s="56">
        <v>2.13</v>
      </c>
      <c r="I21" s="56">
        <v>-3.87</v>
      </c>
      <c r="J21" s="56">
        <v>0.04</v>
      </c>
    </row>
    <row r="22" spans="1:10" s="5" customFormat="1" ht="27" customHeight="1" x14ac:dyDescent="0.2">
      <c r="A22" s="18">
        <v>20</v>
      </c>
      <c r="B22" s="19" t="s">
        <v>309</v>
      </c>
      <c r="C22" s="54">
        <v>239.93</v>
      </c>
      <c r="D22" s="54">
        <v>49710.38</v>
      </c>
      <c r="E22" s="56">
        <v>1.1100000000000001</v>
      </c>
      <c r="F22" s="56">
        <v>0.74</v>
      </c>
      <c r="G22" s="56">
        <v>0.08</v>
      </c>
      <c r="H22" s="56">
        <v>2.36</v>
      </c>
      <c r="I22" s="56">
        <v>5.54</v>
      </c>
      <c r="J22" s="56">
        <v>0.02</v>
      </c>
    </row>
    <row r="23" spans="1:10" s="5" customFormat="1" ht="27" customHeight="1" x14ac:dyDescent="0.2">
      <c r="A23" s="18">
        <v>21</v>
      </c>
      <c r="B23" s="19" t="s">
        <v>310</v>
      </c>
      <c r="C23" s="54">
        <v>621.6</v>
      </c>
      <c r="D23" s="54">
        <v>49305.02</v>
      </c>
      <c r="E23" s="56">
        <v>1.1000000000000001</v>
      </c>
      <c r="F23" s="56">
        <v>1.4</v>
      </c>
      <c r="G23" s="56">
        <v>0.43</v>
      </c>
      <c r="H23" s="56">
        <v>2.68</v>
      </c>
      <c r="I23" s="56">
        <v>-3.85</v>
      </c>
      <c r="J23" s="56">
        <v>0.02</v>
      </c>
    </row>
    <row r="24" spans="1:10" s="5" customFormat="1" ht="39" customHeight="1" x14ac:dyDescent="0.2">
      <c r="A24" s="18">
        <v>22</v>
      </c>
      <c r="B24" s="19" t="s">
        <v>311</v>
      </c>
      <c r="C24" s="54">
        <v>5231.59</v>
      </c>
      <c r="D24" s="54">
        <v>47202.02</v>
      </c>
      <c r="E24" s="56">
        <v>1.05</v>
      </c>
      <c r="F24" s="56">
        <v>0.59</v>
      </c>
      <c r="G24" s="56">
        <v>0.14000000000000001</v>
      </c>
      <c r="H24" s="56">
        <v>1.66</v>
      </c>
      <c r="I24" s="56">
        <v>-4.8899999999999997</v>
      </c>
      <c r="J24" s="56">
        <v>0.03</v>
      </c>
    </row>
    <row r="25" spans="1:10" s="5" customFormat="1" ht="15" customHeight="1" x14ac:dyDescent="0.2">
      <c r="A25" s="18">
        <v>23</v>
      </c>
      <c r="B25" s="19" t="s">
        <v>312</v>
      </c>
      <c r="C25" s="54">
        <v>88.78</v>
      </c>
      <c r="D25" s="54">
        <v>46111.35</v>
      </c>
      <c r="E25" s="56">
        <v>1.03</v>
      </c>
      <c r="F25" s="56">
        <v>0.84</v>
      </c>
      <c r="G25" s="56">
        <v>0.18</v>
      </c>
      <c r="H25" s="56">
        <v>1.49</v>
      </c>
      <c r="I25" s="56">
        <v>4.6100000000000003</v>
      </c>
      <c r="J25" s="56">
        <v>0.03</v>
      </c>
    </row>
    <row r="26" spans="1:10" s="5" customFormat="1" ht="15" customHeight="1" x14ac:dyDescent="0.2">
      <c r="A26" s="18">
        <v>24</v>
      </c>
      <c r="B26" s="19" t="s">
        <v>313</v>
      </c>
      <c r="C26" s="54">
        <v>492.22</v>
      </c>
      <c r="D26" s="54">
        <v>43702.67</v>
      </c>
      <c r="E26" s="56">
        <v>0.97</v>
      </c>
      <c r="F26" s="56">
        <v>0.55000000000000004</v>
      </c>
      <c r="G26" s="56">
        <v>0.08</v>
      </c>
      <c r="H26" s="56">
        <v>1.78</v>
      </c>
      <c r="I26" s="56">
        <v>9.02</v>
      </c>
      <c r="J26" s="56">
        <v>0.02</v>
      </c>
    </row>
    <row r="27" spans="1:10" s="5" customFormat="1" ht="15" customHeight="1" x14ac:dyDescent="0.2">
      <c r="A27" s="18">
        <v>25</v>
      </c>
      <c r="B27" s="19" t="s">
        <v>314</v>
      </c>
      <c r="C27" s="54">
        <v>79.569999999999993</v>
      </c>
      <c r="D27" s="54">
        <v>43053.14</v>
      </c>
      <c r="E27" s="56">
        <v>0.96</v>
      </c>
      <c r="F27" s="56">
        <v>1.52</v>
      </c>
      <c r="G27" s="56">
        <v>0.42</v>
      </c>
      <c r="H27" s="56">
        <v>2.57</v>
      </c>
      <c r="I27" s="56">
        <v>0.31</v>
      </c>
      <c r="J27" s="56">
        <v>0.03</v>
      </c>
    </row>
    <row r="28" spans="1:10" s="5" customFormat="1" ht="15" customHeight="1" x14ac:dyDescent="0.2">
      <c r="A28" s="18">
        <v>26</v>
      </c>
      <c r="B28" s="19" t="s">
        <v>315</v>
      </c>
      <c r="C28" s="54">
        <v>274.64999999999998</v>
      </c>
      <c r="D28" s="54">
        <v>42292.09</v>
      </c>
      <c r="E28" s="56">
        <v>0.94</v>
      </c>
      <c r="F28" s="56">
        <v>1.2</v>
      </c>
      <c r="G28" s="56">
        <v>0.37</v>
      </c>
      <c r="H28" s="56">
        <v>2.02</v>
      </c>
      <c r="I28" s="56">
        <v>-6.78</v>
      </c>
      <c r="J28" s="56">
        <v>0.03</v>
      </c>
    </row>
    <row r="29" spans="1:10" s="5" customFormat="1" ht="15" customHeight="1" x14ac:dyDescent="0.2">
      <c r="A29" s="18">
        <v>27</v>
      </c>
      <c r="B29" s="19" t="s">
        <v>316</v>
      </c>
      <c r="C29" s="54">
        <v>1207.06</v>
      </c>
      <c r="D29" s="54">
        <v>39920</v>
      </c>
      <c r="E29" s="56">
        <v>0.89</v>
      </c>
      <c r="F29" s="56">
        <v>0.37</v>
      </c>
      <c r="G29" s="56">
        <v>0.05</v>
      </c>
      <c r="H29" s="56">
        <v>1.33</v>
      </c>
      <c r="I29" s="56">
        <v>-4.1100000000000003</v>
      </c>
      <c r="J29" s="56">
        <v>0.02</v>
      </c>
    </row>
    <row r="30" spans="1:10" s="5" customFormat="1" ht="27" customHeight="1" x14ac:dyDescent="0.2">
      <c r="A30" s="18">
        <v>28</v>
      </c>
      <c r="B30" s="19" t="s">
        <v>317</v>
      </c>
      <c r="C30" s="54">
        <v>6290.14</v>
      </c>
      <c r="D30" s="54">
        <v>38118.25</v>
      </c>
      <c r="E30" s="56">
        <v>0.85</v>
      </c>
      <c r="F30" s="56">
        <v>1.06</v>
      </c>
      <c r="G30" s="56">
        <v>0.23</v>
      </c>
      <c r="H30" s="56">
        <v>1.95</v>
      </c>
      <c r="I30" s="56">
        <v>-12.71</v>
      </c>
      <c r="J30" s="56">
        <v>0.03</v>
      </c>
    </row>
    <row r="31" spans="1:10" s="5" customFormat="1" ht="15" customHeight="1" x14ac:dyDescent="0.2">
      <c r="A31" s="18">
        <v>29</v>
      </c>
      <c r="B31" s="19" t="s">
        <v>318</v>
      </c>
      <c r="C31" s="54">
        <v>289.37</v>
      </c>
      <c r="D31" s="54">
        <v>36307.89</v>
      </c>
      <c r="E31" s="56">
        <v>0.81</v>
      </c>
      <c r="F31" s="56">
        <v>0.83</v>
      </c>
      <c r="G31" s="56">
        <v>0.24</v>
      </c>
      <c r="H31" s="56">
        <v>1.18</v>
      </c>
      <c r="I31" s="56">
        <v>10.8</v>
      </c>
      <c r="J31" s="56">
        <v>0.03</v>
      </c>
    </row>
    <row r="32" spans="1:10" s="5" customFormat="1" ht="15" customHeight="1" x14ac:dyDescent="0.2">
      <c r="A32" s="18">
        <v>30</v>
      </c>
      <c r="B32" s="19" t="s">
        <v>319</v>
      </c>
      <c r="C32" s="54">
        <v>39.950000000000003</v>
      </c>
      <c r="D32" s="54">
        <v>33390.99</v>
      </c>
      <c r="E32" s="56">
        <v>0.74</v>
      </c>
      <c r="F32" s="56">
        <v>1.1599999999999999</v>
      </c>
      <c r="G32" s="56">
        <v>0.26</v>
      </c>
      <c r="H32" s="56">
        <v>1.75</v>
      </c>
      <c r="I32" s="56">
        <v>9.17</v>
      </c>
      <c r="J32" s="56">
        <v>0.02</v>
      </c>
    </row>
    <row r="33" spans="1:10" s="5" customFormat="1" ht="15" customHeight="1" x14ac:dyDescent="0.2">
      <c r="A33" s="18">
        <v>31</v>
      </c>
      <c r="B33" s="19" t="s">
        <v>320</v>
      </c>
      <c r="C33" s="54">
        <v>6162.73</v>
      </c>
      <c r="D33" s="54">
        <v>33018.36</v>
      </c>
      <c r="E33" s="56">
        <v>0.73</v>
      </c>
      <c r="F33" s="56">
        <v>0.53</v>
      </c>
      <c r="G33" s="56">
        <v>0.08</v>
      </c>
      <c r="H33" s="56">
        <v>2.29</v>
      </c>
      <c r="I33" s="56">
        <v>-9.64</v>
      </c>
      <c r="J33" s="56">
        <v>0.04</v>
      </c>
    </row>
    <row r="34" spans="1:10" s="5" customFormat="1" ht="27" customHeight="1" x14ac:dyDescent="0.2">
      <c r="A34" s="18">
        <v>32</v>
      </c>
      <c r="B34" s="19" t="s">
        <v>321</v>
      </c>
      <c r="C34" s="54">
        <v>24.03</v>
      </c>
      <c r="D34" s="54">
        <v>31813.54</v>
      </c>
      <c r="E34" s="56">
        <v>0.71</v>
      </c>
      <c r="F34" s="56">
        <v>0.77</v>
      </c>
      <c r="G34" s="56">
        <v>0.2</v>
      </c>
      <c r="H34" s="56">
        <v>1.99</v>
      </c>
      <c r="I34" s="56">
        <v>3.71</v>
      </c>
      <c r="J34" s="56">
        <v>0.02</v>
      </c>
    </row>
    <row r="35" spans="1:10" s="5" customFormat="1" ht="27" customHeight="1" x14ac:dyDescent="0.2">
      <c r="A35" s="18">
        <v>33</v>
      </c>
      <c r="B35" s="19" t="s">
        <v>322</v>
      </c>
      <c r="C35" s="54">
        <v>83.05</v>
      </c>
      <c r="D35" s="54">
        <v>31011.72</v>
      </c>
      <c r="E35" s="56">
        <v>0.69</v>
      </c>
      <c r="F35" s="56">
        <v>0.32</v>
      </c>
      <c r="G35" s="56">
        <v>0.03</v>
      </c>
      <c r="H35" s="56">
        <v>1.1399999999999999</v>
      </c>
      <c r="I35" s="56">
        <v>-0.66</v>
      </c>
      <c r="J35" s="56">
        <v>0.02</v>
      </c>
    </row>
    <row r="36" spans="1:10" s="5" customFormat="1" ht="15" customHeight="1" x14ac:dyDescent="0.2">
      <c r="A36" s="18">
        <v>34</v>
      </c>
      <c r="B36" s="19" t="s">
        <v>323</v>
      </c>
      <c r="C36" s="54">
        <v>152.80000000000001</v>
      </c>
      <c r="D36" s="54">
        <v>30981.07</v>
      </c>
      <c r="E36" s="56">
        <v>0.69</v>
      </c>
      <c r="F36" s="56">
        <v>1.1399999999999999</v>
      </c>
      <c r="G36" s="56">
        <v>0.23</v>
      </c>
      <c r="H36" s="56">
        <v>2.94</v>
      </c>
      <c r="I36" s="56">
        <v>-5.38</v>
      </c>
      <c r="J36" s="56">
        <v>0.03</v>
      </c>
    </row>
    <row r="37" spans="1:10" s="5" customFormat="1" ht="27" customHeight="1" x14ac:dyDescent="0.2">
      <c r="A37" s="18">
        <v>35</v>
      </c>
      <c r="B37" s="19" t="s">
        <v>324</v>
      </c>
      <c r="C37" s="54">
        <v>9414.16</v>
      </c>
      <c r="D37" s="54">
        <v>29971.86</v>
      </c>
      <c r="E37" s="56">
        <v>0.67</v>
      </c>
      <c r="F37" s="56">
        <v>1.42</v>
      </c>
      <c r="G37" s="56">
        <v>0.26</v>
      </c>
      <c r="H37" s="56">
        <v>1.84</v>
      </c>
      <c r="I37" s="56">
        <v>-12.1</v>
      </c>
      <c r="J37" s="56">
        <v>0.03</v>
      </c>
    </row>
    <row r="38" spans="1:10" s="5" customFormat="1" ht="39" customHeight="1" x14ac:dyDescent="0.2">
      <c r="A38" s="18">
        <v>36</v>
      </c>
      <c r="B38" s="19" t="s">
        <v>325</v>
      </c>
      <c r="C38" s="54">
        <v>414.19</v>
      </c>
      <c r="D38" s="54">
        <v>28779.19</v>
      </c>
      <c r="E38" s="56">
        <v>0.64</v>
      </c>
      <c r="F38" s="56">
        <v>1.37</v>
      </c>
      <c r="G38" s="56">
        <v>0.28999999999999998</v>
      </c>
      <c r="H38" s="56">
        <v>1.92</v>
      </c>
      <c r="I38" s="56">
        <v>-3.14</v>
      </c>
      <c r="J38" s="56">
        <v>0.03</v>
      </c>
    </row>
    <row r="39" spans="1:10" s="5" customFormat="1" ht="27" customHeight="1" x14ac:dyDescent="0.2">
      <c r="A39" s="18">
        <v>37</v>
      </c>
      <c r="B39" s="19" t="s">
        <v>326</v>
      </c>
      <c r="C39" s="54">
        <v>2169.25</v>
      </c>
      <c r="D39" s="54">
        <v>28513.200000000001</v>
      </c>
      <c r="E39" s="56">
        <v>0.63</v>
      </c>
      <c r="F39" s="56">
        <v>1.57</v>
      </c>
      <c r="G39" s="56">
        <v>0.27</v>
      </c>
      <c r="H39" s="56">
        <v>2.57</v>
      </c>
      <c r="I39" s="56">
        <v>2.82</v>
      </c>
      <c r="J39" s="56">
        <v>0.03</v>
      </c>
    </row>
    <row r="40" spans="1:10" s="5" customFormat="1" ht="15" customHeight="1" x14ac:dyDescent="0.2">
      <c r="A40" s="18">
        <v>38</v>
      </c>
      <c r="B40" s="19" t="s">
        <v>327</v>
      </c>
      <c r="C40" s="54">
        <v>131.52000000000001</v>
      </c>
      <c r="D40" s="54">
        <v>28051.63</v>
      </c>
      <c r="E40" s="56">
        <v>0.62</v>
      </c>
      <c r="F40" s="56">
        <v>1.42</v>
      </c>
      <c r="G40" s="56">
        <v>0.38</v>
      </c>
      <c r="H40" s="56">
        <v>2.52</v>
      </c>
      <c r="I40" s="56">
        <v>-9.82</v>
      </c>
      <c r="J40" s="56">
        <v>0.03</v>
      </c>
    </row>
    <row r="41" spans="1:10" s="5" customFormat="1" ht="27" customHeight="1" x14ac:dyDescent="0.2">
      <c r="A41" s="18">
        <v>39</v>
      </c>
      <c r="B41" s="19" t="s">
        <v>328</v>
      </c>
      <c r="C41" s="54">
        <v>224.58</v>
      </c>
      <c r="D41" s="54">
        <v>26926.01</v>
      </c>
      <c r="E41" s="56">
        <v>0.6</v>
      </c>
      <c r="F41" s="56">
        <v>1.21</v>
      </c>
      <c r="G41" s="56">
        <v>0.28000000000000003</v>
      </c>
      <c r="H41" s="56">
        <v>1.99</v>
      </c>
      <c r="I41" s="56">
        <v>-3.2</v>
      </c>
      <c r="J41" s="56">
        <v>0.03</v>
      </c>
    </row>
    <row r="42" spans="1:10" s="5" customFormat="1" ht="15" customHeight="1" x14ac:dyDescent="0.2">
      <c r="A42" s="18">
        <v>40</v>
      </c>
      <c r="B42" s="19" t="s">
        <v>329</v>
      </c>
      <c r="C42" s="54">
        <v>1126.49</v>
      </c>
      <c r="D42" s="54">
        <v>26031.26</v>
      </c>
      <c r="E42" s="56">
        <v>0.57999999999999996</v>
      </c>
      <c r="F42" s="56">
        <v>1.25</v>
      </c>
      <c r="G42" s="56">
        <v>0.27</v>
      </c>
      <c r="H42" s="56">
        <v>2.77</v>
      </c>
      <c r="I42" s="56">
        <v>-20.170000000000002</v>
      </c>
      <c r="J42" s="56">
        <v>0.03</v>
      </c>
    </row>
    <row r="43" spans="1:10" s="5" customFormat="1" ht="15" customHeight="1" x14ac:dyDescent="0.2">
      <c r="A43" s="18">
        <v>41</v>
      </c>
      <c r="B43" s="19" t="s">
        <v>330</v>
      </c>
      <c r="C43" s="54">
        <v>371.72</v>
      </c>
      <c r="D43" s="54">
        <v>25345.15</v>
      </c>
      <c r="E43" s="56">
        <v>0.56000000000000005</v>
      </c>
      <c r="F43" s="56">
        <v>1.33</v>
      </c>
      <c r="G43" s="56">
        <v>0.2</v>
      </c>
      <c r="H43" s="56">
        <v>3.32</v>
      </c>
      <c r="I43" s="56">
        <v>-9.6999999999999993</v>
      </c>
      <c r="J43" s="56">
        <v>0.03</v>
      </c>
    </row>
    <row r="44" spans="1:10" s="5" customFormat="1" ht="15" customHeight="1" x14ac:dyDescent="0.2">
      <c r="A44" s="18">
        <v>42</v>
      </c>
      <c r="B44" s="19" t="s">
        <v>331</v>
      </c>
      <c r="C44" s="54">
        <v>4510.1400000000003</v>
      </c>
      <c r="D44" s="54">
        <v>24002.07</v>
      </c>
      <c r="E44" s="56">
        <v>0.53</v>
      </c>
      <c r="F44" s="56">
        <v>0.95</v>
      </c>
      <c r="G44" s="56">
        <v>0.18</v>
      </c>
      <c r="H44" s="56">
        <v>1.9</v>
      </c>
      <c r="I44" s="56">
        <v>0.74</v>
      </c>
      <c r="J44" s="56">
        <v>0.03</v>
      </c>
    </row>
    <row r="45" spans="1:10" s="5" customFormat="1" ht="15" customHeight="1" x14ac:dyDescent="0.2">
      <c r="A45" s="18">
        <v>43</v>
      </c>
      <c r="B45" s="19" t="s">
        <v>332</v>
      </c>
      <c r="C45" s="54">
        <v>161.15</v>
      </c>
      <c r="D45" s="54">
        <v>23982.39</v>
      </c>
      <c r="E45" s="56">
        <v>0.53</v>
      </c>
      <c r="F45" s="56">
        <v>0.67</v>
      </c>
      <c r="G45" s="56">
        <v>0.15</v>
      </c>
      <c r="H45" s="56">
        <v>1.73</v>
      </c>
      <c r="I45" s="56">
        <v>-9.34</v>
      </c>
      <c r="J45" s="56">
        <v>0.03</v>
      </c>
    </row>
    <row r="46" spans="1:10" s="5" customFormat="1" ht="15" customHeight="1" x14ac:dyDescent="0.2">
      <c r="A46" s="18">
        <v>44</v>
      </c>
      <c r="B46" s="19" t="s">
        <v>333</v>
      </c>
      <c r="C46" s="54">
        <v>27.28</v>
      </c>
      <c r="D46" s="54">
        <v>22622.19</v>
      </c>
      <c r="E46" s="56">
        <v>0.5</v>
      </c>
      <c r="F46" s="56">
        <v>1.43</v>
      </c>
      <c r="G46" s="56">
        <v>0.28999999999999998</v>
      </c>
      <c r="H46" s="56">
        <v>2.4900000000000002</v>
      </c>
      <c r="I46" s="56">
        <v>-0.55000000000000004</v>
      </c>
      <c r="J46" s="56">
        <v>0.02</v>
      </c>
    </row>
    <row r="47" spans="1:10" s="5" customFormat="1" ht="27" customHeight="1" x14ac:dyDescent="0.2">
      <c r="A47" s="18">
        <v>45</v>
      </c>
      <c r="B47" s="19" t="s">
        <v>334</v>
      </c>
      <c r="C47" s="54">
        <v>96.05</v>
      </c>
      <c r="D47" s="54">
        <v>22218.06</v>
      </c>
      <c r="E47" s="56">
        <v>0.49</v>
      </c>
      <c r="F47" s="56">
        <v>0.99</v>
      </c>
      <c r="G47" s="56">
        <v>7.0000000000000007E-2</v>
      </c>
      <c r="H47" s="56">
        <v>3.17</v>
      </c>
      <c r="I47" s="56">
        <v>3.18</v>
      </c>
      <c r="J47" s="56">
        <v>0.03</v>
      </c>
    </row>
    <row r="48" spans="1:10" s="5" customFormat="1" ht="15" customHeight="1" x14ac:dyDescent="0.2">
      <c r="A48" s="18">
        <v>46</v>
      </c>
      <c r="B48" s="19" t="s">
        <v>335</v>
      </c>
      <c r="C48" s="54">
        <v>241.72</v>
      </c>
      <c r="D48" s="54">
        <v>22076.23</v>
      </c>
      <c r="E48" s="56">
        <v>0.49</v>
      </c>
      <c r="F48" s="56">
        <v>1.3</v>
      </c>
      <c r="G48" s="56">
        <v>0.31</v>
      </c>
      <c r="H48" s="56">
        <v>2.46</v>
      </c>
      <c r="I48" s="56">
        <v>-8.42</v>
      </c>
      <c r="J48" s="56">
        <v>0.03</v>
      </c>
    </row>
    <row r="49" spans="1:10" s="5" customFormat="1" ht="15" customHeight="1" x14ac:dyDescent="0.2">
      <c r="A49" s="18">
        <v>47</v>
      </c>
      <c r="B49" s="19" t="s">
        <v>336</v>
      </c>
      <c r="C49" s="54">
        <v>1849.61</v>
      </c>
      <c r="D49" s="54">
        <v>21308.78</v>
      </c>
      <c r="E49" s="56">
        <v>0.47</v>
      </c>
      <c r="F49" s="56">
        <v>0.31</v>
      </c>
      <c r="G49" s="56">
        <v>0.02</v>
      </c>
      <c r="H49" s="56">
        <v>1.76</v>
      </c>
      <c r="I49" s="56">
        <v>1.91</v>
      </c>
      <c r="J49" s="56">
        <v>0.04</v>
      </c>
    </row>
    <row r="50" spans="1:10" s="5" customFormat="1" ht="15" customHeight="1" x14ac:dyDescent="0.2">
      <c r="A50" s="18">
        <v>48</v>
      </c>
      <c r="B50" s="19" t="s">
        <v>337</v>
      </c>
      <c r="C50" s="54">
        <v>577.47</v>
      </c>
      <c r="D50" s="54">
        <v>20891.12</v>
      </c>
      <c r="E50" s="56">
        <v>0.46</v>
      </c>
      <c r="F50" s="56">
        <v>1.77</v>
      </c>
      <c r="G50" s="56">
        <v>0.27</v>
      </c>
      <c r="H50" s="56">
        <v>3.94</v>
      </c>
      <c r="I50" s="56">
        <v>-13.94</v>
      </c>
      <c r="J50" s="56">
        <v>0.04</v>
      </c>
    </row>
    <row r="51" spans="1:10" s="5" customFormat="1" ht="27" customHeight="1" x14ac:dyDescent="0.2">
      <c r="A51" s="18">
        <v>49</v>
      </c>
      <c r="B51" s="19" t="s">
        <v>338</v>
      </c>
      <c r="C51" s="54">
        <v>85.51</v>
      </c>
      <c r="D51" s="54">
        <v>15186.28</v>
      </c>
      <c r="E51" s="56">
        <v>0.34</v>
      </c>
      <c r="F51" s="56">
        <v>2.36</v>
      </c>
      <c r="G51" s="56">
        <v>0.23</v>
      </c>
      <c r="H51" s="56">
        <v>6.48</v>
      </c>
      <c r="I51" s="56">
        <v>-14.98</v>
      </c>
      <c r="J51" s="56">
        <v>0.06</v>
      </c>
    </row>
    <row r="52" spans="1:10" s="5" customFormat="1" ht="15" customHeight="1" x14ac:dyDescent="0.2">
      <c r="A52" s="18">
        <v>50</v>
      </c>
      <c r="B52" s="19" t="s">
        <v>339</v>
      </c>
      <c r="C52" s="54">
        <v>463.39</v>
      </c>
      <c r="D52" s="54">
        <v>11112.13</v>
      </c>
      <c r="E52" s="56">
        <v>0.25</v>
      </c>
      <c r="F52" s="56">
        <v>1.62</v>
      </c>
      <c r="G52" s="56">
        <v>7.0000000000000007E-2</v>
      </c>
      <c r="H52" s="56">
        <v>6.05</v>
      </c>
      <c r="I52" s="56">
        <v>-34.270000000000003</v>
      </c>
      <c r="J52" s="56">
        <v>0.08</v>
      </c>
    </row>
    <row r="53" spans="1:10" s="5" customFormat="1" ht="24.75" customHeight="1" x14ac:dyDescent="0.2">
      <c r="A53" s="467" t="s">
        <v>340</v>
      </c>
      <c r="B53" s="467"/>
      <c r="C53" s="467"/>
      <c r="D53" s="467"/>
      <c r="E53" s="467"/>
      <c r="F53" s="467"/>
      <c r="G53" s="467"/>
      <c r="H53" s="467"/>
      <c r="I53" s="467"/>
      <c r="J53" s="467"/>
    </row>
    <row r="54" spans="1:10" s="5" customFormat="1" ht="24" customHeight="1" x14ac:dyDescent="0.2">
      <c r="A54" s="467" t="s">
        <v>282</v>
      </c>
      <c r="B54" s="467"/>
      <c r="C54" s="467"/>
      <c r="D54" s="467"/>
      <c r="E54" s="467"/>
      <c r="F54" s="467"/>
      <c r="G54" s="467"/>
      <c r="H54" s="467"/>
      <c r="I54" s="467"/>
      <c r="J54" s="467"/>
    </row>
    <row r="55" spans="1:10" s="5" customFormat="1" ht="13.5" customHeight="1" x14ac:dyDescent="0.2">
      <c r="A55" s="467" t="s">
        <v>341</v>
      </c>
      <c r="B55" s="467"/>
      <c r="C55" s="467"/>
      <c r="D55" s="467"/>
      <c r="E55" s="467"/>
      <c r="F55" s="467"/>
      <c r="G55" s="467"/>
      <c r="H55" s="467"/>
      <c r="I55" s="467"/>
      <c r="J55" s="467"/>
    </row>
    <row r="56" spans="1:10" s="5" customFormat="1" ht="24" customHeight="1" x14ac:dyDescent="0.2">
      <c r="A56" s="467" t="s">
        <v>284</v>
      </c>
      <c r="B56" s="467"/>
      <c r="C56" s="467"/>
      <c r="D56" s="467"/>
      <c r="E56" s="467"/>
      <c r="F56" s="467"/>
      <c r="G56" s="467"/>
      <c r="H56" s="467"/>
      <c r="I56" s="467"/>
      <c r="J56" s="467"/>
    </row>
    <row r="57" spans="1:10" s="5" customFormat="1" ht="13.5" customHeight="1" x14ac:dyDescent="0.2">
      <c r="A57" s="467" t="s">
        <v>342</v>
      </c>
      <c r="B57" s="467"/>
      <c r="C57" s="467"/>
      <c r="D57" s="467"/>
      <c r="E57" s="467"/>
      <c r="F57" s="467"/>
      <c r="G57" s="467"/>
      <c r="H57" s="467"/>
      <c r="I57" s="467"/>
      <c r="J57" s="467"/>
    </row>
    <row r="58" spans="1:10" s="5" customFormat="1" ht="13.5" customHeight="1" x14ac:dyDescent="0.2">
      <c r="A58" s="467" t="s">
        <v>343</v>
      </c>
      <c r="B58" s="467"/>
      <c r="C58" s="467"/>
      <c r="D58" s="467"/>
      <c r="E58" s="467"/>
      <c r="F58" s="467"/>
      <c r="G58" s="467"/>
      <c r="H58" s="467"/>
      <c r="I58" s="467"/>
      <c r="J58" s="467"/>
    </row>
    <row r="59" spans="1:10" s="5" customFormat="1" ht="26.1" customHeight="1" x14ac:dyDescent="0.2"/>
  </sheetData>
  <mergeCells count="7">
    <mergeCell ref="A58:J58"/>
    <mergeCell ref="A1:K1"/>
    <mergeCell ref="A53:J53"/>
    <mergeCell ref="A54:J54"/>
    <mergeCell ref="A55:J55"/>
    <mergeCell ref="A56:J56"/>
    <mergeCell ref="A57:J57"/>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zoomScaleNormal="100" workbookViewId="0">
      <selection activeCell="J2" sqref="J2"/>
    </sheetView>
  </sheetViews>
  <sheetFormatPr defaultRowHeight="12.75" x14ac:dyDescent="0.2"/>
  <cols>
    <col min="1" max="1" width="6.28515625" bestFit="1" customWidth="1"/>
    <col min="2" max="2" width="40.28515625" bestFit="1" customWidth="1"/>
    <col min="3" max="3" width="13.28515625" bestFit="1" customWidth="1"/>
    <col min="4" max="4" width="13" bestFit="1" customWidth="1"/>
    <col min="5" max="5" width="10.42578125" bestFit="1" customWidth="1"/>
    <col min="6" max="6" width="7.5703125" bestFit="1" customWidth="1"/>
    <col min="7" max="7" width="6.140625" bestFit="1" customWidth="1"/>
    <col min="8" max="8" width="10.28515625" bestFit="1" customWidth="1"/>
    <col min="9" max="9" width="12.5703125" bestFit="1" customWidth="1"/>
    <col min="10" max="10" width="12.140625" bestFit="1" customWidth="1"/>
    <col min="11" max="11" width="14.28515625" bestFit="1" customWidth="1"/>
    <col min="12" max="12" width="4.7109375" bestFit="1" customWidth="1"/>
  </cols>
  <sheetData>
    <row r="1" spans="1:10" ht="15.75" customHeight="1" x14ac:dyDescent="0.25">
      <c r="A1" s="512" t="s">
        <v>344</v>
      </c>
      <c r="B1" s="512"/>
    </row>
    <row r="2" spans="1:10" s="5" customFormat="1" ht="43.5" customHeight="1" x14ac:dyDescent="0.2">
      <c r="A2" s="47" t="s">
        <v>345</v>
      </c>
      <c r="B2" s="47" t="s">
        <v>245</v>
      </c>
      <c r="C2" s="47" t="s">
        <v>346</v>
      </c>
      <c r="D2" s="47" t="s">
        <v>347</v>
      </c>
      <c r="E2" s="47" t="s">
        <v>1027</v>
      </c>
      <c r="F2" s="47" t="s">
        <v>248</v>
      </c>
      <c r="G2" s="47" t="s">
        <v>348</v>
      </c>
      <c r="H2" s="47" t="s">
        <v>1028</v>
      </c>
      <c r="I2" s="47" t="s">
        <v>1029</v>
      </c>
      <c r="J2" s="47" t="s">
        <v>1030</v>
      </c>
    </row>
    <row r="3" spans="1:10" s="5" customFormat="1" ht="18" customHeight="1" x14ac:dyDescent="0.2">
      <c r="A3" s="57">
        <v>1</v>
      </c>
      <c r="B3" s="58" t="s">
        <v>349</v>
      </c>
      <c r="C3" s="59">
        <v>546.85401639999998</v>
      </c>
      <c r="D3" s="60">
        <v>479120.5036</v>
      </c>
      <c r="E3" s="61">
        <v>11.41</v>
      </c>
      <c r="F3" s="61">
        <v>0.83</v>
      </c>
      <c r="G3" s="61">
        <v>0.44</v>
      </c>
      <c r="H3" s="61">
        <v>0</v>
      </c>
      <c r="I3" s="61">
        <v>0</v>
      </c>
      <c r="J3" s="58" t="s">
        <v>350</v>
      </c>
    </row>
    <row r="4" spans="1:10" s="5" customFormat="1" ht="18" customHeight="1" x14ac:dyDescent="0.2">
      <c r="A4" s="57">
        <v>2</v>
      </c>
      <c r="B4" s="58" t="s">
        <v>251</v>
      </c>
      <c r="C4" s="59">
        <v>6339.088495</v>
      </c>
      <c r="D4" s="60">
        <v>404654.0564</v>
      </c>
      <c r="E4" s="61">
        <v>9.64</v>
      </c>
      <c r="F4" s="61">
        <v>1.21</v>
      </c>
      <c r="G4" s="61">
        <v>0.33</v>
      </c>
      <c r="H4" s="61">
        <v>0</v>
      </c>
      <c r="I4" s="61">
        <v>0</v>
      </c>
      <c r="J4" s="58" t="s">
        <v>350</v>
      </c>
    </row>
    <row r="5" spans="1:10" s="5" customFormat="1" ht="18" customHeight="1" x14ac:dyDescent="0.2">
      <c r="A5" s="57">
        <v>3</v>
      </c>
      <c r="B5" s="58" t="s">
        <v>252</v>
      </c>
      <c r="C5" s="59">
        <v>345.11251700000003</v>
      </c>
      <c r="D5" s="60">
        <v>373760.56329999998</v>
      </c>
      <c r="E5" s="61">
        <v>8.9</v>
      </c>
      <c r="F5" s="61">
        <v>1.29</v>
      </c>
      <c r="G5" s="61">
        <v>0.48</v>
      </c>
      <c r="H5" s="61">
        <v>0</v>
      </c>
      <c r="I5" s="61">
        <v>0</v>
      </c>
      <c r="J5" s="58" t="s">
        <v>350</v>
      </c>
    </row>
    <row r="6" spans="1:10" s="5" customFormat="1" ht="18" customHeight="1" x14ac:dyDescent="0.2">
      <c r="A6" s="57">
        <v>4</v>
      </c>
      <c r="B6" s="58" t="s">
        <v>351</v>
      </c>
      <c r="C6" s="59">
        <v>2182.684722</v>
      </c>
      <c r="D6" s="60">
        <v>308447.2022</v>
      </c>
      <c r="E6" s="61">
        <v>7.34</v>
      </c>
      <c r="F6" s="61">
        <v>0.56999999999999995</v>
      </c>
      <c r="G6" s="61">
        <v>0.11</v>
      </c>
      <c r="H6" s="61">
        <v>0</v>
      </c>
      <c r="I6" s="61">
        <v>0</v>
      </c>
      <c r="J6" s="58" t="s">
        <v>350</v>
      </c>
    </row>
    <row r="7" spans="1:10" s="5" customFormat="1" ht="18" customHeight="1" x14ac:dyDescent="0.2">
      <c r="A7" s="57">
        <v>5</v>
      </c>
      <c r="B7" s="58" t="s">
        <v>352</v>
      </c>
      <c r="C7" s="59">
        <v>1291.1745840000001</v>
      </c>
      <c r="D7" s="60">
        <v>264324.34499999997</v>
      </c>
      <c r="E7" s="61">
        <v>6.29</v>
      </c>
      <c r="F7" s="61">
        <v>1.26</v>
      </c>
      <c r="G7" s="61">
        <v>0.4</v>
      </c>
      <c r="H7" s="61">
        <v>0</v>
      </c>
      <c r="I7" s="61">
        <v>0</v>
      </c>
      <c r="J7" s="58" t="s">
        <v>350</v>
      </c>
    </row>
    <row r="8" spans="1:10" s="5" customFormat="1" ht="18" customHeight="1" x14ac:dyDescent="0.2">
      <c r="A8" s="57">
        <v>6</v>
      </c>
      <c r="B8" s="58" t="s">
        <v>353</v>
      </c>
      <c r="C8" s="59">
        <v>375.23847060000003</v>
      </c>
      <c r="D8" s="60">
        <v>236996.49780000001</v>
      </c>
      <c r="E8" s="61">
        <v>5.64</v>
      </c>
      <c r="F8" s="61">
        <v>0.55000000000000004</v>
      </c>
      <c r="G8" s="61">
        <v>0.1</v>
      </c>
      <c r="H8" s="61">
        <v>0</v>
      </c>
      <c r="I8" s="61">
        <v>0</v>
      </c>
      <c r="J8" s="58" t="s">
        <v>350</v>
      </c>
    </row>
    <row r="9" spans="1:10" s="5" customFormat="1" ht="18" customHeight="1" x14ac:dyDescent="0.2">
      <c r="A9" s="57">
        <v>7</v>
      </c>
      <c r="B9" s="58" t="s">
        <v>354</v>
      </c>
      <c r="C9" s="59">
        <v>1228.0635709999999</v>
      </c>
      <c r="D9" s="60">
        <v>212329.7862</v>
      </c>
      <c r="E9" s="61">
        <v>5.0599999999999996</v>
      </c>
      <c r="F9" s="61">
        <v>0.86</v>
      </c>
      <c r="G9" s="61">
        <v>0.34</v>
      </c>
      <c r="H9" s="61">
        <v>0</v>
      </c>
      <c r="I9" s="61">
        <v>0</v>
      </c>
      <c r="J9" s="58" t="s">
        <v>350</v>
      </c>
    </row>
    <row r="10" spans="1:10" s="5" customFormat="1" ht="18" customHeight="1" x14ac:dyDescent="0.2">
      <c r="A10" s="57">
        <v>8</v>
      </c>
      <c r="B10" s="58" t="s">
        <v>355</v>
      </c>
      <c r="C10" s="59">
        <v>954.78824350000002</v>
      </c>
      <c r="D10" s="60">
        <v>186691.6943</v>
      </c>
      <c r="E10" s="61">
        <v>4.45</v>
      </c>
      <c r="F10" s="61">
        <v>0.98</v>
      </c>
      <c r="G10" s="61">
        <v>0.28999999999999998</v>
      </c>
      <c r="H10" s="61">
        <v>0</v>
      </c>
      <c r="I10" s="61">
        <v>0</v>
      </c>
      <c r="J10" s="58" t="s">
        <v>350</v>
      </c>
    </row>
    <row r="11" spans="1:10" s="5" customFormat="1" ht="18" customHeight="1" x14ac:dyDescent="0.2">
      <c r="A11" s="57">
        <v>9</v>
      </c>
      <c r="B11" s="58" t="s">
        <v>356</v>
      </c>
      <c r="C11" s="59">
        <v>280.5976738</v>
      </c>
      <c r="D11" s="60">
        <v>163467.4013</v>
      </c>
      <c r="E11" s="61">
        <v>3.89</v>
      </c>
      <c r="F11" s="61">
        <v>1.04</v>
      </c>
      <c r="G11" s="61">
        <v>0.4</v>
      </c>
      <c r="H11" s="61">
        <v>0</v>
      </c>
      <c r="I11" s="61">
        <v>0</v>
      </c>
      <c r="J11" s="58" t="s">
        <v>350</v>
      </c>
    </row>
    <row r="12" spans="1:10" s="5" customFormat="1" ht="18" customHeight="1" x14ac:dyDescent="0.2">
      <c r="A12" s="57">
        <v>10</v>
      </c>
      <c r="B12" s="58" t="s">
        <v>357</v>
      </c>
      <c r="C12" s="59">
        <v>523.92372479999995</v>
      </c>
      <c r="D12" s="60">
        <v>139985.82709999999</v>
      </c>
      <c r="E12" s="61">
        <v>3.33</v>
      </c>
      <c r="F12" s="61">
        <v>1.0900000000000001</v>
      </c>
      <c r="G12" s="61">
        <v>0.33</v>
      </c>
      <c r="H12" s="61">
        <v>0</v>
      </c>
      <c r="I12" s="61">
        <v>0</v>
      </c>
      <c r="J12" s="58" t="s">
        <v>350</v>
      </c>
    </row>
    <row r="13" spans="1:10" s="5" customFormat="1" ht="18" customHeight="1" x14ac:dyDescent="0.2">
      <c r="A13" s="57">
        <v>11</v>
      </c>
      <c r="B13" s="58" t="s">
        <v>358</v>
      </c>
      <c r="C13" s="59">
        <v>216.4801037</v>
      </c>
      <c r="D13" s="60">
        <v>133687.95139999999</v>
      </c>
      <c r="E13" s="61">
        <v>3.18</v>
      </c>
      <c r="F13" s="61">
        <v>0.64</v>
      </c>
      <c r="G13" s="61">
        <v>0.19</v>
      </c>
      <c r="H13" s="61">
        <v>0</v>
      </c>
      <c r="I13" s="61">
        <v>0</v>
      </c>
      <c r="J13" s="58" t="s">
        <v>350</v>
      </c>
    </row>
    <row r="14" spans="1:10" s="5" customFormat="1" ht="18" customHeight="1" x14ac:dyDescent="0.2">
      <c r="A14" s="57">
        <v>12</v>
      </c>
      <c r="B14" s="58" t="s">
        <v>359</v>
      </c>
      <c r="C14" s="59">
        <v>892.46115339999994</v>
      </c>
      <c r="D14" s="60">
        <v>104645.3705</v>
      </c>
      <c r="E14" s="61">
        <v>2.4900000000000002</v>
      </c>
      <c r="F14" s="61">
        <v>1.47</v>
      </c>
      <c r="G14" s="61">
        <v>0.46</v>
      </c>
      <c r="H14" s="61">
        <v>0</v>
      </c>
      <c r="I14" s="61">
        <v>0</v>
      </c>
      <c r="J14" s="58" t="s">
        <v>350</v>
      </c>
    </row>
    <row r="15" spans="1:10" s="5" customFormat="1" ht="18" customHeight="1" x14ac:dyDescent="0.2">
      <c r="A15" s="57">
        <v>13</v>
      </c>
      <c r="B15" s="58" t="s">
        <v>360</v>
      </c>
      <c r="C15" s="59">
        <v>692.92490699999996</v>
      </c>
      <c r="D15" s="59">
        <v>83143.772729999997</v>
      </c>
      <c r="E15" s="61">
        <v>1.98</v>
      </c>
      <c r="F15" s="61">
        <v>1.37</v>
      </c>
      <c r="G15" s="61">
        <v>0.28000000000000003</v>
      </c>
      <c r="H15" s="61">
        <v>0</v>
      </c>
      <c r="I15" s="61">
        <v>0</v>
      </c>
      <c r="J15" s="58" t="s">
        <v>350</v>
      </c>
    </row>
    <row r="16" spans="1:10" s="5" customFormat="1" ht="18" customHeight="1" x14ac:dyDescent="0.2">
      <c r="A16" s="57">
        <v>14</v>
      </c>
      <c r="B16" s="58" t="s">
        <v>361</v>
      </c>
      <c r="C16" s="59">
        <v>151.04003</v>
      </c>
      <c r="D16" s="59">
        <v>81012.080799999996</v>
      </c>
      <c r="E16" s="61">
        <v>1.93</v>
      </c>
      <c r="F16" s="61">
        <v>1.24</v>
      </c>
      <c r="G16" s="61">
        <v>0.35</v>
      </c>
      <c r="H16" s="61">
        <v>0</v>
      </c>
      <c r="I16" s="61">
        <v>0</v>
      </c>
      <c r="J16" s="58" t="s">
        <v>350</v>
      </c>
    </row>
    <row r="17" spans="1:10" s="5" customFormat="1" ht="18" customHeight="1" x14ac:dyDescent="0.2">
      <c r="A17" s="57">
        <v>15</v>
      </c>
      <c r="B17" s="58" t="s">
        <v>263</v>
      </c>
      <c r="C17" s="59">
        <v>115.97133959999999</v>
      </c>
      <c r="D17" s="59">
        <v>79831.998009999996</v>
      </c>
      <c r="E17" s="61">
        <v>1.9</v>
      </c>
      <c r="F17" s="61">
        <v>1.61</v>
      </c>
      <c r="G17" s="61">
        <v>0.35</v>
      </c>
      <c r="H17" s="61">
        <v>0</v>
      </c>
      <c r="I17" s="61">
        <v>0</v>
      </c>
      <c r="J17" s="58" t="s">
        <v>350</v>
      </c>
    </row>
    <row r="18" spans="1:10" s="5" customFormat="1" ht="18" customHeight="1" x14ac:dyDescent="0.2">
      <c r="A18" s="57">
        <v>16</v>
      </c>
      <c r="B18" s="58" t="s">
        <v>362</v>
      </c>
      <c r="C18" s="59">
        <v>95.919779000000005</v>
      </c>
      <c r="D18" s="59">
        <v>73183.671489999993</v>
      </c>
      <c r="E18" s="61">
        <v>1.74</v>
      </c>
      <c r="F18" s="61">
        <v>0.89</v>
      </c>
      <c r="G18" s="61">
        <v>0.28000000000000003</v>
      </c>
      <c r="H18" s="61">
        <v>0</v>
      </c>
      <c r="I18" s="61">
        <v>0</v>
      </c>
      <c r="J18" s="58" t="s">
        <v>350</v>
      </c>
    </row>
    <row r="19" spans="1:10" s="5" customFormat="1" ht="18" customHeight="1" x14ac:dyDescent="0.2">
      <c r="A19" s="57">
        <v>17</v>
      </c>
      <c r="B19" s="58" t="s">
        <v>363</v>
      </c>
      <c r="C19" s="59">
        <v>2565.9809249999998</v>
      </c>
      <c r="D19" s="59">
        <v>66298.088619999995</v>
      </c>
      <c r="E19" s="61">
        <v>1.58</v>
      </c>
      <c r="F19" s="61">
        <v>1.1399999999999999</v>
      </c>
      <c r="G19" s="61">
        <v>0.2</v>
      </c>
      <c r="H19" s="61">
        <v>0</v>
      </c>
      <c r="I19" s="61">
        <v>0</v>
      </c>
      <c r="J19" s="58" t="s">
        <v>350</v>
      </c>
    </row>
    <row r="20" spans="1:10" s="5" customFormat="1" ht="18" customHeight="1" x14ac:dyDescent="0.2">
      <c r="A20" s="57">
        <v>18</v>
      </c>
      <c r="B20" s="58" t="s">
        <v>364</v>
      </c>
      <c r="C20" s="59">
        <v>271.27262159999998</v>
      </c>
      <c r="D20" s="59">
        <v>59689.718800000002</v>
      </c>
      <c r="E20" s="61">
        <v>1.42</v>
      </c>
      <c r="F20" s="61">
        <v>0.52</v>
      </c>
      <c r="G20" s="61">
        <v>0.08</v>
      </c>
      <c r="H20" s="61">
        <v>0</v>
      </c>
      <c r="I20" s="61">
        <v>0</v>
      </c>
      <c r="J20" s="58" t="s">
        <v>350</v>
      </c>
    </row>
    <row r="21" spans="1:10" s="5" customFormat="1" ht="18" customHeight="1" x14ac:dyDescent="0.2">
      <c r="A21" s="57">
        <v>19</v>
      </c>
      <c r="B21" s="58" t="s">
        <v>365</v>
      </c>
      <c r="C21" s="59">
        <v>9894.5572800000009</v>
      </c>
      <c r="D21" s="59">
        <v>52472.389459999999</v>
      </c>
      <c r="E21" s="61">
        <v>1.25</v>
      </c>
      <c r="F21" s="61">
        <v>0.73</v>
      </c>
      <c r="G21" s="61">
        <v>0.17</v>
      </c>
      <c r="H21" s="61">
        <v>0</v>
      </c>
      <c r="I21" s="61">
        <v>0</v>
      </c>
      <c r="J21" s="58" t="s">
        <v>350</v>
      </c>
    </row>
    <row r="22" spans="1:10" s="5" customFormat="1" ht="18" customHeight="1" x14ac:dyDescent="0.2">
      <c r="A22" s="57">
        <v>20</v>
      </c>
      <c r="B22" s="58" t="s">
        <v>366</v>
      </c>
      <c r="C22" s="59">
        <v>621.596272</v>
      </c>
      <c r="D22" s="59">
        <v>50537.420919999997</v>
      </c>
      <c r="E22" s="61">
        <v>1.2</v>
      </c>
      <c r="F22" s="61">
        <v>1.41</v>
      </c>
      <c r="G22" s="61">
        <v>0.42</v>
      </c>
      <c r="H22" s="61">
        <v>0</v>
      </c>
      <c r="I22" s="61">
        <v>0</v>
      </c>
      <c r="J22" s="58" t="s">
        <v>350</v>
      </c>
    </row>
    <row r="23" spans="1:10" s="5" customFormat="1" ht="18" customHeight="1" x14ac:dyDescent="0.2">
      <c r="A23" s="57">
        <v>21</v>
      </c>
      <c r="B23" s="58" t="s">
        <v>367</v>
      </c>
      <c r="C23" s="59">
        <v>239.92753300000001</v>
      </c>
      <c r="D23" s="59">
        <v>49292.674500000001</v>
      </c>
      <c r="E23" s="61">
        <v>1.17</v>
      </c>
      <c r="F23" s="61">
        <v>0.73</v>
      </c>
      <c r="G23" s="61">
        <v>0.08</v>
      </c>
      <c r="H23" s="61">
        <v>0</v>
      </c>
      <c r="I23" s="61">
        <v>0</v>
      </c>
      <c r="J23" s="58" t="s">
        <v>350</v>
      </c>
    </row>
    <row r="24" spans="1:10" s="5" customFormat="1" ht="18" customHeight="1" x14ac:dyDescent="0.2">
      <c r="A24" s="57">
        <v>22</v>
      </c>
      <c r="B24" s="58" t="s">
        <v>368</v>
      </c>
      <c r="C24" s="59">
        <v>5231.5896480000001</v>
      </c>
      <c r="D24" s="59">
        <v>46818.628810000002</v>
      </c>
      <c r="E24" s="61">
        <v>1.1100000000000001</v>
      </c>
      <c r="F24" s="61">
        <v>0.6</v>
      </c>
      <c r="G24" s="61">
        <v>0.14000000000000001</v>
      </c>
      <c r="H24" s="61">
        <v>0</v>
      </c>
      <c r="I24" s="61">
        <v>0</v>
      </c>
      <c r="J24" s="58" t="s">
        <v>350</v>
      </c>
    </row>
    <row r="25" spans="1:10" s="5" customFormat="1" ht="18" customHeight="1" x14ac:dyDescent="0.2">
      <c r="A25" s="57">
        <v>23</v>
      </c>
      <c r="B25" s="58" t="s">
        <v>369</v>
      </c>
      <c r="C25" s="59">
        <v>88.778616</v>
      </c>
      <c r="D25" s="59">
        <v>46202.48936</v>
      </c>
      <c r="E25" s="61">
        <v>1.1000000000000001</v>
      </c>
      <c r="F25" s="61">
        <v>0.83</v>
      </c>
      <c r="G25" s="61">
        <v>0.17</v>
      </c>
      <c r="H25" s="61">
        <v>0</v>
      </c>
      <c r="I25" s="61">
        <v>0</v>
      </c>
      <c r="J25" s="58" t="s">
        <v>350</v>
      </c>
    </row>
    <row r="26" spans="1:10" s="5" customFormat="1" ht="18" customHeight="1" x14ac:dyDescent="0.2">
      <c r="A26" s="57">
        <v>24</v>
      </c>
      <c r="B26" s="58" t="s">
        <v>370</v>
      </c>
      <c r="C26" s="59">
        <v>492.61425300000002</v>
      </c>
      <c r="D26" s="59">
        <v>44311.89559</v>
      </c>
      <c r="E26" s="61">
        <v>1.06</v>
      </c>
      <c r="F26" s="61">
        <v>0.57999999999999996</v>
      </c>
      <c r="G26" s="61">
        <v>0.09</v>
      </c>
      <c r="H26" s="61">
        <v>0</v>
      </c>
      <c r="I26" s="61">
        <v>0</v>
      </c>
      <c r="J26" s="58" t="s">
        <v>350</v>
      </c>
    </row>
    <row r="27" spans="1:10" s="5" customFormat="1" ht="18" customHeight="1" x14ac:dyDescent="0.2">
      <c r="A27" s="57">
        <v>25</v>
      </c>
      <c r="B27" s="58" t="s">
        <v>371</v>
      </c>
      <c r="C27" s="59">
        <v>1207.071915</v>
      </c>
      <c r="D27" s="59">
        <v>39522.919379999999</v>
      </c>
      <c r="E27" s="61">
        <v>0.94</v>
      </c>
      <c r="F27" s="61">
        <v>0.39</v>
      </c>
      <c r="G27" s="61">
        <v>0.05</v>
      </c>
      <c r="H27" s="61">
        <v>0</v>
      </c>
      <c r="I27" s="61">
        <v>0</v>
      </c>
      <c r="J27" s="58" t="s">
        <v>350</v>
      </c>
    </row>
    <row r="28" spans="1:10" s="5" customFormat="1" ht="18" customHeight="1" x14ac:dyDescent="0.2">
      <c r="A28" s="57">
        <v>26</v>
      </c>
      <c r="B28" s="58" t="s">
        <v>372</v>
      </c>
      <c r="C28" s="59">
        <v>6290.1396029999996</v>
      </c>
      <c r="D28" s="59">
        <v>38811.961349999998</v>
      </c>
      <c r="E28" s="61">
        <v>0.92</v>
      </c>
      <c r="F28" s="61">
        <v>1.05</v>
      </c>
      <c r="G28" s="61">
        <v>0.21</v>
      </c>
      <c r="H28" s="61">
        <v>0</v>
      </c>
      <c r="I28" s="61">
        <v>0</v>
      </c>
      <c r="J28" s="58" t="s">
        <v>350</v>
      </c>
    </row>
    <row r="29" spans="1:10" s="5" customFormat="1" ht="18" customHeight="1" x14ac:dyDescent="0.2">
      <c r="A29" s="57">
        <v>27</v>
      </c>
      <c r="B29" s="58" t="s">
        <v>275</v>
      </c>
      <c r="C29" s="59">
        <v>39.945376799999998</v>
      </c>
      <c r="D29" s="59">
        <v>33580.891080000001</v>
      </c>
      <c r="E29" s="61">
        <v>0.8</v>
      </c>
      <c r="F29" s="61">
        <v>1.1599999999999999</v>
      </c>
      <c r="G29" s="61">
        <v>0.25</v>
      </c>
      <c r="H29" s="61">
        <v>0</v>
      </c>
      <c r="I29" s="61">
        <v>0</v>
      </c>
      <c r="J29" s="58" t="s">
        <v>350</v>
      </c>
    </row>
    <row r="30" spans="1:10" s="5" customFormat="1" ht="18" customHeight="1" x14ac:dyDescent="0.2">
      <c r="A30" s="57">
        <v>28</v>
      </c>
      <c r="B30" s="58" t="s">
        <v>373</v>
      </c>
      <c r="C30" s="59">
        <v>289.36702000000002</v>
      </c>
      <c r="D30" s="59">
        <v>33774.633289999998</v>
      </c>
      <c r="E30" s="61">
        <v>0.8</v>
      </c>
      <c r="F30" s="61">
        <v>0.83</v>
      </c>
      <c r="G30" s="61">
        <v>0.23</v>
      </c>
      <c r="H30" s="61">
        <v>0</v>
      </c>
      <c r="I30" s="61">
        <v>0</v>
      </c>
      <c r="J30" s="58" t="s">
        <v>350</v>
      </c>
    </row>
    <row r="31" spans="1:10" s="5" customFormat="1" ht="18" customHeight="1" x14ac:dyDescent="0.2">
      <c r="A31" s="57">
        <v>29</v>
      </c>
      <c r="B31" s="58" t="s">
        <v>374</v>
      </c>
      <c r="C31" s="59">
        <v>6162.7283269999998</v>
      </c>
      <c r="D31" s="59">
        <v>33064.920810000003</v>
      </c>
      <c r="E31" s="61">
        <v>0.79</v>
      </c>
      <c r="F31" s="61">
        <v>0.52</v>
      </c>
      <c r="G31" s="61">
        <v>0.08</v>
      </c>
      <c r="H31" s="61">
        <v>0</v>
      </c>
      <c r="I31" s="61">
        <v>0</v>
      </c>
      <c r="J31" s="58" t="s">
        <v>350</v>
      </c>
    </row>
    <row r="32" spans="1:10" s="5" customFormat="1" ht="18" customHeight="1" x14ac:dyDescent="0.2">
      <c r="A32" s="57">
        <v>30</v>
      </c>
      <c r="B32" s="58" t="s">
        <v>375</v>
      </c>
      <c r="C32" s="59">
        <v>85.568828499999995</v>
      </c>
      <c r="D32" s="59">
        <v>32296.57777</v>
      </c>
      <c r="E32" s="61">
        <v>0.77</v>
      </c>
      <c r="F32" s="61">
        <v>0.33</v>
      </c>
      <c r="G32" s="61">
        <v>0.03</v>
      </c>
      <c r="H32" s="61">
        <v>0</v>
      </c>
      <c r="I32" s="61">
        <v>0</v>
      </c>
      <c r="J32" s="58" t="s">
        <v>350</v>
      </c>
    </row>
    <row r="33" spans="1:11" s="5" customFormat="1" ht="18" customHeight="1" x14ac:dyDescent="0.2">
      <c r="A33" s="57">
        <v>31</v>
      </c>
      <c r="B33" s="58" t="s">
        <v>376</v>
      </c>
      <c r="C33" s="59">
        <v>9414.1589220000005</v>
      </c>
      <c r="D33" s="59">
        <v>29820.067950000001</v>
      </c>
      <c r="E33" s="61">
        <v>0.71</v>
      </c>
      <c r="F33" s="61">
        <v>1.4</v>
      </c>
      <c r="G33" s="61">
        <v>0.24</v>
      </c>
      <c r="H33" s="61">
        <v>0</v>
      </c>
      <c r="I33" s="61">
        <v>0</v>
      </c>
      <c r="J33" s="58" t="s">
        <v>350</v>
      </c>
    </row>
    <row r="34" spans="1:11" s="5" customFormat="1" ht="18" customHeight="1" x14ac:dyDescent="0.2">
      <c r="A34" s="57">
        <v>32</v>
      </c>
      <c r="B34" s="58" t="s">
        <v>377</v>
      </c>
      <c r="C34" s="59">
        <v>414.19035220000001</v>
      </c>
      <c r="D34" s="59">
        <v>28551.003799999999</v>
      </c>
      <c r="E34" s="61">
        <v>0.68</v>
      </c>
      <c r="F34" s="61">
        <v>1.36</v>
      </c>
      <c r="G34" s="61">
        <v>0.28000000000000003</v>
      </c>
      <c r="H34" s="61">
        <v>0</v>
      </c>
      <c r="I34" s="61">
        <v>0</v>
      </c>
      <c r="J34" s="58" t="s">
        <v>350</v>
      </c>
    </row>
    <row r="35" spans="1:11" s="5" customFormat="1" ht="18" customHeight="1" x14ac:dyDescent="0.2">
      <c r="A35" s="57">
        <v>33</v>
      </c>
      <c r="B35" s="58" t="s">
        <v>378</v>
      </c>
      <c r="C35" s="59">
        <v>2169.2140439999998</v>
      </c>
      <c r="D35" s="59">
        <v>28138.60626</v>
      </c>
      <c r="E35" s="61">
        <v>0.67</v>
      </c>
      <c r="F35" s="61">
        <v>1.54</v>
      </c>
      <c r="G35" s="61">
        <v>0.25</v>
      </c>
      <c r="H35" s="61">
        <v>0</v>
      </c>
      <c r="I35" s="61">
        <v>0</v>
      </c>
      <c r="J35" s="58" t="s">
        <v>350</v>
      </c>
    </row>
    <row r="36" spans="1:11" s="5" customFormat="1" ht="18" customHeight="1" x14ac:dyDescent="0.2">
      <c r="A36" s="57">
        <v>34</v>
      </c>
      <c r="B36" s="58" t="s">
        <v>379</v>
      </c>
      <c r="C36" s="59">
        <v>131.53454679999999</v>
      </c>
      <c r="D36" s="59">
        <v>27883.65209</v>
      </c>
      <c r="E36" s="61">
        <v>0.66</v>
      </c>
      <c r="F36" s="61">
        <v>1.41</v>
      </c>
      <c r="G36" s="61">
        <v>0.37</v>
      </c>
      <c r="H36" s="61">
        <v>0</v>
      </c>
      <c r="I36" s="61">
        <v>0</v>
      </c>
      <c r="J36" s="58" t="s">
        <v>350</v>
      </c>
    </row>
    <row r="37" spans="1:11" s="5" customFormat="1" ht="18" customHeight="1" x14ac:dyDescent="0.2">
      <c r="A37" s="57">
        <v>35</v>
      </c>
      <c r="B37" s="58" t="s">
        <v>380</v>
      </c>
      <c r="C37" s="59">
        <v>224.58809160000001</v>
      </c>
      <c r="D37" s="59">
        <v>26965.625179999999</v>
      </c>
      <c r="E37" s="61">
        <v>0.64</v>
      </c>
      <c r="F37" s="61">
        <v>1.21</v>
      </c>
      <c r="G37" s="61">
        <v>0.27</v>
      </c>
      <c r="H37" s="61">
        <v>0</v>
      </c>
      <c r="I37" s="61">
        <v>0</v>
      </c>
      <c r="J37" s="58" t="s">
        <v>350</v>
      </c>
    </row>
    <row r="38" spans="1:11" s="5" customFormat="1" ht="18" customHeight="1" x14ac:dyDescent="0.2">
      <c r="A38" s="57">
        <v>36</v>
      </c>
      <c r="B38" s="58" t="s">
        <v>381</v>
      </c>
      <c r="C38" s="59">
        <v>1126.4917600000001</v>
      </c>
      <c r="D38" s="59">
        <v>26440.418870000001</v>
      </c>
      <c r="E38" s="61">
        <v>0.63</v>
      </c>
      <c r="F38" s="61">
        <v>1.24</v>
      </c>
      <c r="G38" s="61">
        <v>0.26</v>
      </c>
      <c r="H38" s="61">
        <v>0</v>
      </c>
      <c r="I38" s="61">
        <v>0</v>
      </c>
      <c r="J38" s="58" t="s">
        <v>350</v>
      </c>
    </row>
    <row r="39" spans="1:11" s="5" customFormat="1" ht="18" customHeight="1" x14ac:dyDescent="0.2">
      <c r="A39" s="57">
        <v>37</v>
      </c>
      <c r="B39" s="58" t="s">
        <v>277</v>
      </c>
      <c r="C39" s="59">
        <v>371.7196639</v>
      </c>
      <c r="D39" s="59">
        <v>25583.828860000001</v>
      </c>
      <c r="E39" s="61">
        <v>0.61</v>
      </c>
      <c r="F39" s="61">
        <v>1.33</v>
      </c>
      <c r="G39" s="61">
        <v>0.2</v>
      </c>
      <c r="H39" s="61">
        <v>0</v>
      </c>
      <c r="I39" s="61">
        <v>0</v>
      </c>
      <c r="J39" s="58" t="s">
        <v>350</v>
      </c>
    </row>
    <row r="40" spans="1:11" s="5" customFormat="1" ht="18" customHeight="1" x14ac:dyDescent="0.2">
      <c r="A40" s="57">
        <v>38</v>
      </c>
      <c r="B40" s="58" t="s">
        <v>382</v>
      </c>
      <c r="C40" s="59">
        <v>27.288819</v>
      </c>
      <c r="D40" s="59">
        <v>22488.073469999999</v>
      </c>
      <c r="E40" s="61">
        <v>0.54</v>
      </c>
      <c r="F40" s="61">
        <v>1.42</v>
      </c>
      <c r="G40" s="61">
        <v>0.28000000000000003</v>
      </c>
      <c r="H40" s="61">
        <v>0</v>
      </c>
      <c r="I40" s="61">
        <v>0</v>
      </c>
      <c r="J40" s="58" t="s">
        <v>350</v>
      </c>
    </row>
    <row r="41" spans="1:11" s="5" customFormat="1" ht="18" customHeight="1" x14ac:dyDescent="0.2">
      <c r="A41" s="57">
        <v>39</v>
      </c>
      <c r="B41" s="58" t="s">
        <v>383</v>
      </c>
      <c r="C41" s="59">
        <v>577.46973879999996</v>
      </c>
      <c r="D41" s="59">
        <v>20765.842639999999</v>
      </c>
      <c r="E41" s="61">
        <v>0.49</v>
      </c>
      <c r="F41" s="61">
        <v>1.78</v>
      </c>
      <c r="G41" s="61">
        <v>0.26</v>
      </c>
      <c r="H41" s="61">
        <v>0</v>
      </c>
      <c r="I41" s="61">
        <v>0</v>
      </c>
      <c r="J41" s="58" t="s">
        <v>350</v>
      </c>
    </row>
    <row r="42" spans="1:11" s="5" customFormat="1" ht="18" customHeight="1" x14ac:dyDescent="0.2">
      <c r="A42" s="57">
        <v>40</v>
      </c>
      <c r="B42" s="58" t="s">
        <v>384</v>
      </c>
      <c r="C42" s="59">
        <v>510.06198619999998</v>
      </c>
      <c r="D42" s="59">
        <v>11153.847599999999</v>
      </c>
      <c r="E42" s="61">
        <v>0.27</v>
      </c>
      <c r="F42" s="61">
        <v>1.57</v>
      </c>
      <c r="G42" s="61">
        <v>7.0000000000000007E-2</v>
      </c>
      <c r="H42" s="61">
        <v>0</v>
      </c>
      <c r="I42" s="61">
        <v>0</v>
      </c>
      <c r="J42" s="58" t="s">
        <v>350</v>
      </c>
    </row>
    <row r="43" spans="1:11" s="5" customFormat="1" ht="18.75" customHeight="1" x14ac:dyDescent="0.2">
      <c r="A43" s="511" t="s">
        <v>57</v>
      </c>
      <c r="B43" s="511"/>
      <c r="C43" s="511"/>
      <c r="D43" s="511"/>
      <c r="E43" s="511"/>
      <c r="F43" s="511"/>
      <c r="G43" s="511"/>
      <c r="H43" s="511"/>
      <c r="I43" s="511"/>
      <c r="J43" s="511"/>
      <c r="K43" s="511"/>
    </row>
    <row r="44" spans="1:11" s="5" customFormat="1" ht="18" customHeight="1" x14ac:dyDescent="0.2">
      <c r="A44" s="511" t="s">
        <v>385</v>
      </c>
      <c r="B44" s="511"/>
      <c r="C44" s="511"/>
      <c r="D44" s="511"/>
      <c r="E44" s="511"/>
      <c r="F44" s="511"/>
      <c r="G44" s="511"/>
      <c r="H44" s="511"/>
      <c r="I44" s="511"/>
      <c r="J44" s="511"/>
      <c r="K44" s="511"/>
    </row>
    <row r="45" spans="1:11" s="5" customFormat="1" ht="18" customHeight="1" x14ac:dyDescent="0.2">
      <c r="A45" s="511" t="s">
        <v>386</v>
      </c>
      <c r="B45" s="511"/>
      <c r="C45" s="511"/>
      <c r="D45" s="511"/>
      <c r="E45" s="511"/>
      <c r="F45" s="511"/>
      <c r="G45" s="511"/>
      <c r="H45" s="511"/>
      <c r="I45" s="511"/>
      <c r="J45" s="511"/>
      <c r="K45" s="511"/>
    </row>
    <row r="46" spans="1:11" s="5" customFormat="1" ht="18" customHeight="1" x14ac:dyDescent="0.2">
      <c r="A46" s="511" t="s">
        <v>387</v>
      </c>
      <c r="B46" s="511"/>
      <c r="C46" s="511"/>
      <c r="D46" s="511"/>
      <c r="E46" s="511"/>
      <c r="F46" s="511"/>
      <c r="G46" s="511"/>
      <c r="H46" s="511"/>
      <c r="I46" s="511"/>
      <c r="J46" s="511"/>
      <c r="K46" s="511"/>
    </row>
    <row r="47" spans="1:11" s="5" customFormat="1" ht="18" customHeight="1" x14ac:dyDescent="0.2">
      <c r="A47" s="511" t="s">
        <v>388</v>
      </c>
      <c r="B47" s="511"/>
      <c r="C47" s="511"/>
      <c r="D47" s="511"/>
      <c r="E47" s="511"/>
      <c r="F47" s="511"/>
      <c r="G47" s="511"/>
      <c r="H47" s="511"/>
      <c r="I47" s="511"/>
      <c r="J47" s="511"/>
      <c r="K47" s="511"/>
    </row>
    <row r="48" spans="1:11" s="5" customFormat="1" ht="18" customHeight="1" x14ac:dyDescent="0.2">
      <c r="A48" s="511" t="s">
        <v>389</v>
      </c>
      <c r="B48" s="511"/>
      <c r="C48" s="511"/>
      <c r="D48" s="511"/>
      <c r="E48" s="511"/>
      <c r="F48" s="511"/>
      <c r="G48" s="511"/>
      <c r="H48" s="511"/>
      <c r="I48" s="511"/>
      <c r="J48" s="511"/>
      <c r="K48" s="511"/>
    </row>
    <row r="49" s="5" customFormat="1" ht="28.35" customHeight="1" x14ac:dyDescent="0.2"/>
  </sheetData>
  <mergeCells count="7">
    <mergeCell ref="A48:K48"/>
    <mergeCell ref="A1:B1"/>
    <mergeCell ref="A43:K43"/>
    <mergeCell ref="A44:K44"/>
    <mergeCell ref="A45:K45"/>
    <mergeCell ref="A46:K46"/>
    <mergeCell ref="A47:K47"/>
  </mergeCells>
  <pageMargins left="0.78431372549019618" right="0.78431372549019618" top="0.98039215686274517" bottom="0.98039215686274517" header="0.50980392156862753" footer="0.50980392156862753"/>
  <pageSetup paperSize="9" orientation="portrait" useFirstPageNumber="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zoomScaleNormal="100" workbookViewId="0">
      <selection activeCell="H21" sqref="H21"/>
    </sheetView>
  </sheetViews>
  <sheetFormatPr defaultRowHeight="12.75" x14ac:dyDescent="0.2"/>
  <cols>
    <col min="1" max="10" width="10.7109375" bestFit="1" customWidth="1"/>
    <col min="11" max="11" width="4.7109375" bestFit="1" customWidth="1"/>
  </cols>
  <sheetData>
    <row r="1" spans="1:10" ht="15.75" customHeight="1" x14ac:dyDescent="0.2">
      <c r="A1" s="416" t="s">
        <v>390</v>
      </c>
      <c r="B1" s="416"/>
      <c r="C1" s="416"/>
      <c r="D1" s="416"/>
      <c r="E1" s="416"/>
      <c r="F1" s="416"/>
      <c r="G1" s="416"/>
    </row>
    <row r="2" spans="1:10" s="5" customFormat="1" ht="15" customHeight="1" x14ac:dyDescent="0.2">
      <c r="A2" s="420" t="s">
        <v>125</v>
      </c>
      <c r="B2" s="422" t="s">
        <v>159</v>
      </c>
      <c r="C2" s="497"/>
      <c r="D2" s="423"/>
      <c r="E2" s="422" t="s">
        <v>160</v>
      </c>
      <c r="F2" s="497"/>
      <c r="G2" s="423"/>
      <c r="H2" s="422" t="s">
        <v>161</v>
      </c>
      <c r="I2" s="497"/>
      <c r="J2" s="423"/>
    </row>
    <row r="3" spans="1:10" s="5" customFormat="1" ht="37.5" customHeight="1" x14ac:dyDescent="0.2">
      <c r="A3" s="421"/>
      <c r="B3" s="9" t="s">
        <v>391</v>
      </c>
      <c r="C3" s="9" t="s">
        <v>392</v>
      </c>
      <c r="D3" s="9" t="s">
        <v>393</v>
      </c>
      <c r="E3" s="9" t="s">
        <v>391</v>
      </c>
      <c r="F3" s="9" t="s">
        <v>392</v>
      </c>
      <c r="G3" s="9" t="s">
        <v>393</v>
      </c>
      <c r="H3" s="9" t="s">
        <v>391</v>
      </c>
      <c r="I3" s="9" t="s">
        <v>392</v>
      </c>
      <c r="J3" s="9" t="s">
        <v>393</v>
      </c>
    </row>
    <row r="4" spans="1:10" s="5" customFormat="1" ht="15.75" customHeight="1" x14ac:dyDescent="0.2">
      <c r="A4" s="3" t="s">
        <v>24</v>
      </c>
      <c r="B4" s="28">
        <v>1156</v>
      </c>
      <c r="C4" s="28">
        <v>2730</v>
      </c>
      <c r="D4" s="62">
        <v>0.42344322299999998</v>
      </c>
      <c r="E4" s="28">
        <v>585</v>
      </c>
      <c r="F4" s="28">
        <v>1294</v>
      </c>
      <c r="G4" s="62">
        <v>0.45</v>
      </c>
      <c r="H4" s="11">
        <v>2</v>
      </c>
      <c r="I4" s="11">
        <v>5</v>
      </c>
      <c r="J4" s="50">
        <v>0.4</v>
      </c>
    </row>
    <row r="5" spans="1:10" s="5" customFormat="1" ht="15.75" customHeight="1" x14ac:dyDescent="0.2">
      <c r="A5" s="3" t="s">
        <v>25</v>
      </c>
      <c r="B5" s="28">
        <v>850</v>
      </c>
      <c r="C5" s="28">
        <v>2980</v>
      </c>
      <c r="D5" s="62">
        <v>0.28523489899999999</v>
      </c>
      <c r="E5" s="28">
        <v>391</v>
      </c>
      <c r="F5" s="28">
        <v>1494</v>
      </c>
      <c r="G5" s="62">
        <v>0.26</v>
      </c>
      <c r="H5" s="11">
        <v>4</v>
      </c>
      <c r="I5" s="11">
        <v>12</v>
      </c>
      <c r="J5" s="50">
        <v>0.66</v>
      </c>
    </row>
    <row r="6" spans="1:10" s="5" customFormat="1" ht="15.75" customHeight="1" x14ac:dyDescent="0.2">
      <c r="A6" s="3" t="s">
        <v>110</v>
      </c>
      <c r="B6" s="28">
        <v>1541</v>
      </c>
      <c r="C6" s="28">
        <v>1921</v>
      </c>
      <c r="D6" s="62">
        <v>0.80218636099999996</v>
      </c>
      <c r="E6" s="28">
        <v>879</v>
      </c>
      <c r="F6" s="28">
        <v>1040</v>
      </c>
      <c r="G6" s="62">
        <v>0.85</v>
      </c>
      <c r="H6" s="11">
        <v>2</v>
      </c>
      <c r="I6" s="11">
        <v>2</v>
      </c>
      <c r="J6" s="50">
        <v>1</v>
      </c>
    </row>
    <row r="7" spans="1:10" s="5" customFormat="1" ht="15.75" customHeight="1" x14ac:dyDescent="0.2">
      <c r="A7" s="3" t="s">
        <v>111</v>
      </c>
      <c r="B7" s="28">
        <v>857</v>
      </c>
      <c r="C7" s="28">
        <v>2573</v>
      </c>
      <c r="D7" s="62">
        <v>0.33307423200000003</v>
      </c>
      <c r="E7" s="28">
        <v>418</v>
      </c>
      <c r="F7" s="28">
        <v>1505</v>
      </c>
      <c r="G7" s="62">
        <v>0.28000000000000003</v>
      </c>
      <c r="H7" s="11">
        <v>2</v>
      </c>
      <c r="I7" s="11">
        <v>1</v>
      </c>
      <c r="J7" s="50">
        <v>2</v>
      </c>
    </row>
    <row r="8" spans="1:10" s="5" customFormat="1" ht="15.75" customHeight="1" x14ac:dyDescent="0.2">
      <c r="A8" s="3" t="s">
        <v>112</v>
      </c>
      <c r="B8" s="28">
        <v>1215</v>
      </c>
      <c r="C8" s="28">
        <v>2190</v>
      </c>
      <c r="D8" s="62">
        <v>0.55000000000000004</v>
      </c>
      <c r="E8" s="28">
        <v>728</v>
      </c>
      <c r="F8" s="28">
        <v>1200</v>
      </c>
      <c r="G8" s="62">
        <v>0.61</v>
      </c>
      <c r="H8" s="11">
        <v>2</v>
      </c>
      <c r="I8" s="11">
        <v>2</v>
      </c>
      <c r="J8" s="50">
        <v>1</v>
      </c>
    </row>
    <row r="9" spans="1:10" s="5" customFormat="1" ht="15.75" customHeight="1" x14ac:dyDescent="0.2">
      <c r="A9" s="3" t="s">
        <v>113</v>
      </c>
      <c r="B9" s="28">
        <v>698</v>
      </c>
      <c r="C9" s="28">
        <v>2665</v>
      </c>
      <c r="D9" s="62">
        <v>0.26191369599999997</v>
      </c>
      <c r="E9" s="28">
        <v>335</v>
      </c>
      <c r="F9" s="28">
        <v>1591</v>
      </c>
      <c r="G9" s="62">
        <v>0.21</v>
      </c>
      <c r="H9" s="11">
        <v>3</v>
      </c>
      <c r="I9" s="11">
        <v>2</v>
      </c>
      <c r="J9" s="50">
        <v>1.5</v>
      </c>
    </row>
    <row r="10" spans="1:10" s="5" customFormat="1" ht="15.75" customHeight="1" x14ac:dyDescent="0.2">
      <c r="A10" s="3" t="s">
        <v>114</v>
      </c>
      <c r="B10" s="28">
        <v>679</v>
      </c>
      <c r="C10" s="28">
        <v>2700</v>
      </c>
      <c r="D10" s="62">
        <v>0.25148148100000001</v>
      </c>
      <c r="E10" s="28">
        <v>299</v>
      </c>
      <c r="F10" s="28">
        <v>1623</v>
      </c>
      <c r="G10" s="62">
        <v>0.18</v>
      </c>
      <c r="H10" s="11">
        <v>4</v>
      </c>
      <c r="I10" s="11">
        <v>0</v>
      </c>
      <c r="J10" s="50">
        <v>0</v>
      </c>
    </row>
    <row r="11" spans="1:10" s="5" customFormat="1" ht="19.5" customHeight="1" x14ac:dyDescent="0.2">
      <c r="A11" s="513" t="s">
        <v>776</v>
      </c>
      <c r="B11" s="513"/>
      <c r="C11" s="513"/>
      <c r="D11" s="513"/>
      <c r="E11" s="513"/>
      <c r="F11" s="513"/>
      <c r="G11" s="513"/>
      <c r="H11" s="513"/>
      <c r="I11" s="513"/>
      <c r="J11" s="513"/>
    </row>
    <row r="12" spans="1:10" s="5" customFormat="1" ht="18" customHeight="1" x14ac:dyDescent="0.2">
      <c r="A12" s="418" t="s">
        <v>157</v>
      </c>
      <c r="B12" s="418"/>
      <c r="C12" s="418"/>
      <c r="D12" s="418"/>
      <c r="E12" s="418"/>
      <c r="F12" s="418"/>
    </row>
    <row r="13" spans="1:10" s="5" customFormat="1" ht="18" customHeight="1" x14ac:dyDescent="0.2">
      <c r="A13" s="418" t="s">
        <v>151</v>
      </c>
      <c r="B13" s="418"/>
      <c r="C13" s="418"/>
      <c r="D13" s="418"/>
      <c r="E13" s="418"/>
      <c r="F13" s="418"/>
    </row>
    <row r="14" spans="1:10" s="5" customFormat="1" ht="27.6" customHeight="1" x14ac:dyDescent="0.2"/>
  </sheetData>
  <mergeCells count="8">
    <mergeCell ref="H2:J2"/>
    <mergeCell ref="A11:J11"/>
    <mergeCell ref="A12:F12"/>
    <mergeCell ref="A13:F13"/>
    <mergeCell ref="A1:G1"/>
    <mergeCell ref="A2:A3"/>
    <mergeCell ref="B2:D2"/>
    <mergeCell ref="E2:G2"/>
  </mergeCells>
  <pageMargins left="0.78431372549019618" right="0.78431372549019618" top="0.98039215686274517" bottom="0.98039215686274517" header="0.50980392156862753" footer="0.50980392156862753"/>
  <pageSetup paperSize="9" orientation="portrait" useFirstPageNumber="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Normal="100" workbookViewId="0">
      <selection activeCell="J3" sqref="J3"/>
    </sheetView>
  </sheetViews>
  <sheetFormatPr defaultRowHeight="12.75" x14ac:dyDescent="0.2"/>
  <cols>
    <col min="1" max="1" width="9.85546875" bestFit="1" customWidth="1"/>
    <col min="2" max="10" width="13.5703125" bestFit="1" customWidth="1"/>
    <col min="11" max="11" width="4.7109375" bestFit="1" customWidth="1"/>
  </cols>
  <sheetData>
    <row r="1" spans="1:10" ht="13.5" customHeight="1" x14ac:dyDescent="0.2">
      <c r="A1" s="416" t="s">
        <v>394</v>
      </c>
      <c r="B1" s="416"/>
      <c r="C1" s="416"/>
      <c r="D1" s="416"/>
      <c r="E1" s="416"/>
      <c r="F1" s="416"/>
      <c r="G1" s="416"/>
    </row>
    <row r="2" spans="1:10" s="5" customFormat="1" ht="27.75" customHeight="1" x14ac:dyDescent="0.2">
      <c r="A2" s="428" t="s">
        <v>395</v>
      </c>
      <c r="B2" s="422" t="s">
        <v>159</v>
      </c>
      <c r="C2" s="497"/>
      <c r="D2" s="423"/>
      <c r="E2" s="422" t="s">
        <v>160</v>
      </c>
      <c r="F2" s="497"/>
      <c r="G2" s="423"/>
      <c r="H2" s="422" t="s">
        <v>161</v>
      </c>
      <c r="I2" s="497"/>
      <c r="J2" s="423"/>
    </row>
    <row r="3" spans="1:10" s="5" customFormat="1" ht="39" customHeight="1" x14ac:dyDescent="0.2">
      <c r="A3" s="430"/>
      <c r="B3" s="9" t="s">
        <v>396</v>
      </c>
      <c r="C3" s="9" t="s">
        <v>203</v>
      </c>
      <c r="D3" s="9" t="s">
        <v>1031</v>
      </c>
      <c r="E3" s="9" t="s">
        <v>396</v>
      </c>
      <c r="F3" s="9" t="s">
        <v>203</v>
      </c>
      <c r="G3" s="9" t="s">
        <v>1031</v>
      </c>
      <c r="H3" s="9" t="s">
        <v>396</v>
      </c>
      <c r="I3" s="9" t="s">
        <v>203</v>
      </c>
      <c r="J3" s="9" t="s">
        <v>1031</v>
      </c>
    </row>
    <row r="4" spans="1:10" s="5" customFormat="1" ht="18" customHeight="1" x14ac:dyDescent="0.2">
      <c r="A4" s="3" t="s">
        <v>24</v>
      </c>
      <c r="B4" s="28">
        <v>5262</v>
      </c>
      <c r="C4" s="28">
        <v>4086</v>
      </c>
      <c r="D4" s="63">
        <v>77.651083238312424</v>
      </c>
      <c r="E4" s="28">
        <v>1931</v>
      </c>
      <c r="F4" s="28">
        <v>1922</v>
      </c>
      <c r="G4" s="63">
        <v>99.533920248575868</v>
      </c>
      <c r="H4" s="11">
        <v>287</v>
      </c>
      <c r="I4" s="11">
        <v>8</v>
      </c>
      <c r="J4" s="50">
        <v>2.7874564459930316</v>
      </c>
    </row>
    <row r="5" spans="1:10" s="5" customFormat="1" ht="18" customHeight="1" x14ac:dyDescent="0.2">
      <c r="A5" s="3" t="s">
        <v>25</v>
      </c>
      <c r="B5" s="28">
        <v>5317</v>
      </c>
      <c r="C5" s="28">
        <v>3912</v>
      </c>
      <c r="D5" s="63">
        <v>73.575324431070158</v>
      </c>
      <c r="E5" s="28">
        <v>1952</v>
      </c>
      <c r="F5" s="28">
        <v>1922</v>
      </c>
      <c r="G5" s="63">
        <v>98.463114754098356</v>
      </c>
      <c r="H5" s="11">
        <v>576</v>
      </c>
      <c r="I5" s="11">
        <v>24</v>
      </c>
      <c r="J5" s="50">
        <v>4.1666666666666661</v>
      </c>
    </row>
    <row r="6" spans="1:10" s="5" customFormat="1" ht="18" customHeight="1" x14ac:dyDescent="0.2">
      <c r="A6" s="3" t="s">
        <v>110</v>
      </c>
      <c r="B6" s="28">
        <v>5282</v>
      </c>
      <c r="C6" s="28">
        <v>3580</v>
      </c>
      <c r="D6" s="63">
        <v>67.777357061719044</v>
      </c>
      <c r="E6" s="28">
        <v>1938</v>
      </c>
      <c r="F6" s="28">
        <v>1856</v>
      </c>
      <c r="G6" s="63">
        <v>95.768833849329198</v>
      </c>
      <c r="H6" s="11">
        <v>286</v>
      </c>
      <c r="I6" s="11">
        <v>6</v>
      </c>
      <c r="J6" s="50">
        <v>2.0979020979020979</v>
      </c>
    </row>
    <row r="7" spans="1:10" s="5" customFormat="1" ht="18" customHeight="1" x14ac:dyDescent="0.2">
      <c r="A7" s="3" t="s">
        <v>111</v>
      </c>
      <c r="B7" s="28">
        <v>5292</v>
      </c>
      <c r="C7" s="28">
        <v>3587</v>
      </c>
      <c r="D7" s="63">
        <v>67.781557067271351</v>
      </c>
      <c r="E7" s="28">
        <v>1942</v>
      </c>
      <c r="F7" s="28">
        <v>1860</v>
      </c>
      <c r="G7" s="63">
        <v>95.777548918640576</v>
      </c>
      <c r="H7" s="11">
        <v>288</v>
      </c>
      <c r="I7" s="11">
        <v>5</v>
      </c>
      <c r="J7" s="50">
        <v>1.7361111111111112</v>
      </c>
    </row>
    <row r="8" spans="1:10" s="5" customFormat="1" ht="18" customHeight="1" x14ac:dyDescent="0.2">
      <c r="A8" s="3" t="s">
        <v>112</v>
      </c>
      <c r="B8" s="28">
        <v>5301</v>
      </c>
      <c r="C8" s="28">
        <v>3519</v>
      </c>
      <c r="D8" s="63">
        <v>66.383701188455007</v>
      </c>
      <c r="E8" s="28">
        <v>1945</v>
      </c>
      <c r="F8" s="28">
        <v>1864</v>
      </c>
      <c r="G8" s="63">
        <v>95.835475578406175</v>
      </c>
      <c r="H8" s="11">
        <v>288</v>
      </c>
      <c r="I8" s="11">
        <v>8</v>
      </c>
      <c r="J8" s="50">
        <v>2.7777777777777777</v>
      </c>
    </row>
    <row r="9" spans="1:10" s="5" customFormat="1" ht="18" customHeight="1" x14ac:dyDescent="0.2">
      <c r="A9" s="3" t="s">
        <v>113</v>
      </c>
      <c r="B9" s="28">
        <v>5312</v>
      </c>
      <c r="C9" s="28">
        <v>3561</v>
      </c>
      <c r="D9" s="63">
        <v>67.036897590361448</v>
      </c>
      <c r="E9" s="28">
        <v>1950</v>
      </c>
      <c r="F9" s="28">
        <v>1868</v>
      </c>
      <c r="G9" s="63">
        <v>95.794871794871796</v>
      </c>
      <c r="H9" s="11">
        <v>288</v>
      </c>
      <c r="I9" s="11">
        <v>7</v>
      </c>
      <c r="J9" s="50">
        <v>2.4305555555555558</v>
      </c>
    </row>
    <row r="10" spans="1:10" s="5" customFormat="1" ht="18" customHeight="1" x14ac:dyDescent="0.2">
      <c r="A10" s="3" t="s">
        <v>114</v>
      </c>
      <c r="B10" s="28">
        <v>5317</v>
      </c>
      <c r="C10" s="28">
        <v>3522</v>
      </c>
      <c r="D10" s="63">
        <v>66.240361105886777</v>
      </c>
      <c r="E10" s="28">
        <v>1952</v>
      </c>
      <c r="F10" s="28">
        <v>1873</v>
      </c>
      <c r="G10" s="63">
        <v>95.952868852459019</v>
      </c>
      <c r="H10" s="11">
        <v>576</v>
      </c>
      <c r="I10" s="11">
        <v>6</v>
      </c>
      <c r="J10" s="50">
        <v>1.0416666666666665</v>
      </c>
    </row>
    <row r="11" spans="1:10" s="5" customFormat="1" ht="15" customHeight="1" x14ac:dyDescent="0.2">
      <c r="A11" s="467" t="s">
        <v>58</v>
      </c>
      <c r="B11" s="467"/>
      <c r="C11" s="467"/>
      <c r="D11" s="467"/>
      <c r="E11" s="467"/>
      <c r="F11" s="467"/>
      <c r="G11" s="467"/>
    </row>
    <row r="12" spans="1:10" s="5" customFormat="1" ht="13.5" customHeight="1" x14ac:dyDescent="0.2">
      <c r="A12" s="467" t="s">
        <v>151</v>
      </c>
      <c r="B12" s="467"/>
      <c r="C12" s="467"/>
      <c r="D12" s="467"/>
      <c r="E12" s="467"/>
      <c r="F12" s="467"/>
      <c r="G12" s="467"/>
    </row>
    <row r="13" spans="1:10" s="5" customFormat="1" ht="28.35" customHeight="1" x14ac:dyDescent="0.2"/>
  </sheetData>
  <mergeCells count="7">
    <mergeCell ref="H2:J2"/>
    <mergeCell ref="A11:G11"/>
    <mergeCell ref="A12:G12"/>
    <mergeCell ref="A1:G1"/>
    <mergeCell ref="A2:A3"/>
    <mergeCell ref="B2:D2"/>
    <mergeCell ref="E2:G2"/>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zoomScaleNormal="100" workbookViewId="0">
      <selection activeCell="F16" sqref="F16"/>
    </sheetView>
  </sheetViews>
  <sheetFormatPr defaultRowHeight="12.75" x14ac:dyDescent="0.2"/>
  <cols>
    <col min="1" max="1" width="7" bestFit="1" customWidth="1"/>
    <col min="2" max="2" width="35.140625" bestFit="1" customWidth="1"/>
    <col min="3" max="9" width="14.7109375" bestFit="1" customWidth="1"/>
    <col min="10" max="10" width="11.7109375" bestFit="1" customWidth="1"/>
    <col min="11" max="11" width="7.7109375" bestFit="1" customWidth="1"/>
  </cols>
  <sheetData>
    <row r="1" spans="1:10" ht="13.5" customHeight="1" x14ac:dyDescent="0.2">
      <c r="A1" s="416" t="s">
        <v>768</v>
      </c>
      <c r="B1" s="416"/>
      <c r="C1" s="416"/>
      <c r="D1" s="416"/>
      <c r="E1" s="416"/>
      <c r="F1" s="416"/>
      <c r="G1" s="416"/>
      <c r="H1" s="416"/>
      <c r="I1" s="416"/>
      <c r="J1" s="416"/>
    </row>
    <row r="2" spans="1:10" s="5" customFormat="1" ht="35.25" customHeight="1" x14ac:dyDescent="0.2">
      <c r="A2" s="9" t="s">
        <v>60</v>
      </c>
      <c r="B2" s="9" t="s">
        <v>61</v>
      </c>
      <c r="C2" s="9" t="s">
        <v>62</v>
      </c>
      <c r="D2" s="9" t="s">
        <v>63</v>
      </c>
      <c r="E2" s="9" t="s">
        <v>64</v>
      </c>
      <c r="F2" s="9" t="s">
        <v>65</v>
      </c>
      <c r="G2" s="10" t="s">
        <v>66</v>
      </c>
      <c r="H2" s="10" t="s">
        <v>67</v>
      </c>
      <c r="I2" s="10" t="s">
        <v>68</v>
      </c>
      <c r="J2" s="10" t="s">
        <v>69</v>
      </c>
    </row>
    <row r="3" spans="1:10" s="5" customFormat="1" ht="33.75" customHeight="1" x14ac:dyDescent="0.2">
      <c r="A3" s="11">
        <v>1</v>
      </c>
      <c r="B3" s="12" t="s">
        <v>70</v>
      </c>
      <c r="C3" s="13">
        <v>43683</v>
      </c>
      <c r="D3" s="14" t="s">
        <v>71</v>
      </c>
      <c r="E3" s="14" t="s">
        <v>72</v>
      </c>
      <c r="F3" s="11">
        <v>12738646</v>
      </c>
      <c r="G3" s="11">
        <v>10</v>
      </c>
      <c r="H3" s="11">
        <v>80</v>
      </c>
      <c r="I3" s="11">
        <v>101.90916799999999</v>
      </c>
      <c r="J3" s="15">
        <v>70</v>
      </c>
    </row>
    <row r="4" spans="1:10" s="5" customFormat="1" ht="33.75" customHeight="1" x14ac:dyDescent="0.2">
      <c r="A4" s="11">
        <v>2</v>
      </c>
      <c r="B4" s="12" t="s">
        <v>73</v>
      </c>
      <c r="C4" s="13">
        <v>43684</v>
      </c>
      <c r="D4" s="14" t="s">
        <v>74</v>
      </c>
      <c r="E4" s="14" t="s">
        <v>72</v>
      </c>
      <c r="F4" s="11">
        <v>13900110</v>
      </c>
      <c r="G4" s="11">
        <v>10</v>
      </c>
      <c r="H4" s="11">
        <v>856</v>
      </c>
      <c r="I4" s="11">
        <v>1189.8499999999999</v>
      </c>
      <c r="J4" s="15">
        <v>846</v>
      </c>
    </row>
    <row r="5" spans="1:10" s="5" customFormat="1" ht="33.75" customHeight="1" x14ac:dyDescent="0.2">
      <c r="A5" s="11">
        <v>3</v>
      </c>
      <c r="B5" s="12" t="s">
        <v>75</v>
      </c>
      <c r="C5" s="13">
        <v>43685</v>
      </c>
      <c r="D5" s="14" t="s">
        <v>74</v>
      </c>
      <c r="E5" s="14" t="s">
        <v>72</v>
      </c>
      <c r="F5" s="11">
        <v>36533820</v>
      </c>
      <c r="G5" s="11">
        <v>1</v>
      </c>
      <c r="H5" s="11">
        <v>780</v>
      </c>
      <c r="I5" s="11">
        <v>2849.63796</v>
      </c>
      <c r="J5" s="15">
        <v>779</v>
      </c>
    </row>
    <row r="6" spans="1:10" s="5" customFormat="1" ht="33.75" customHeight="1" x14ac:dyDescent="0.2">
      <c r="A6" s="11">
        <v>4</v>
      </c>
      <c r="B6" s="12" t="s">
        <v>76</v>
      </c>
      <c r="C6" s="13">
        <v>43705</v>
      </c>
      <c r="D6" s="14" t="s">
        <v>77</v>
      </c>
      <c r="E6" s="14" t="s">
        <v>72</v>
      </c>
      <c r="F6" s="11">
        <v>736000</v>
      </c>
      <c r="G6" s="11">
        <v>10</v>
      </c>
      <c r="H6" s="11">
        <v>84</v>
      </c>
      <c r="I6" s="11">
        <v>6.18</v>
      </c>
      <c r="J6" s="15">
        <v>74</v>
      </c>
    </row>
    <row r="7" spans="1:10" s="5" customFormat="1" ht="33.75" customHeight="1" x14ac:dyDescent="0.2">
      <c r="A7" s="11">
        <v>5</v>
      </c>
      <c r="B7" s="12" t="s">
        <v>78</v>
      </c>
      <c r="C7" s="13">
        <v>43705</v>
      </c>
      <c r="D7" s="14" t="s">
        <v>77</v>
      </c>
      <c r="E7" s="14" t="s">
        <v>72</v>
      </c>
      <c r="F7" s="11">
        <v>104000</v>
      </c>
      <c r="G7" s="11">
        <v>10</v>
      </c>
      <c r="H7" s="11">
        <v>130</v>
      </c>
      <c r="I7" s="11">
        <v>1.35</v>
      </c>
      <c r="J7" s="15">
        <v>120</v>
      </c>
    </row>
    <row r="8" spans="1:10" s="5" customFormat="1" ht="19.5" customHeight="1" x14ac:dyDescent="0.2">
      <c r="A8" s="418" t="s">
        <v>79</v>
      </c>
      <c r="B8" s="418"/>
      <c r="C8" s="418"/>
      <c r="D8" s="418"/>
      <c r="E8" s="418"/>
      <c r="F8" s="418"/>
    </row>
    <row r="9" spans="1:10" s="5" customFormat="1" ht="18" customHeight="1" x14ac:dyDescent="0.2">
      <c r="A9" s="418" t="s">
        <v>80</v>
      </c>
      <c r="B9" s="418"/>
      <c r="C9" s="418"/>
      <c r="D9" s="418"/>
      <c r="E9" s="418"/>
      <c r="F9" s="418"/>
    </row>
    <row r="10" spans="1:10" s="5" customFormat="1" ht="28.35" customHeight="1" x14ac:dyDescent="0.2"/>
  </sheetData>
  <mergeCells count="3">
    <mergeCell ref="A1:J1"/>
    <mergeCell ref="A8:F8"/>
    <mergeCell ref="A9:F9"/>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zoomScaleNormal="100" workbookViewId="0"/>
  </sheetViews>
  <sheetFormatPr defaultRowHeight="12.75" x14ac:dyDescent="0.2"/>
  <cols>
    <col min="1" max="8" width="14.7109375" bestFit="1" customWidth="1"/>
    <col min="9" max="9" width="4.7109375" bestFit="1" customWidth="1"/>
  </cols>
  <sheetData>
    <row r="1" spans="1:8" ht="15.75" customHeight="1" x14ac:dyDescent="0.2">
      <c r="A1" s="151" t="s">
        <v>1032</v>
      </c>
      <c r="B1" s="151"/>
      <c r="C1" s="151"/>
    </row>
    <row r="2" spans="1:8" s="5" customFormat="1" ht="38.25" customHeight="1" x14ac:dyDescent="0.2">
      <c r="A2" s="7" t="s">
        <v>101</v>
      </c>
      <c r="B2" s="9" t="s">
        <v>397</v>
      </c>
      <c r="C2" s="9" t="s">
        <v>398</v>
      </c>
      <c r="D2" s="9" t="s">
        <v>399</v>
      </c>
      <c r="E2" s="9" t="s">
        <v>400</v>
      </c>
      <c r="F2" s="9" t="s">
        <v>401</v>
      </c>
      <c r="G2" s="9" t="s">
        <v>402</v>
      </c>
      <c r="H2" s="9" t="s">
        <v>403</v>
      </c>
    </row>
    <row r="3" spans="1:8" s="5" customFormat="1" ht="18" customHeight="1" x14ac:dyDescent="0.2">
      <c r="A3" s="3" t="s">
        <v>24</v>
      </c>
      <c r="B3" s="64">
        <v>0.76505508</v>
      </c>
      <c r="C3" s="64">
        <v>0.79260673100000001</v>
      </c>
      <c r="D3" s="64">
        <v>0.80214608600000004</v>
      </c>
      <c r="E3" s="64">
        <v>0.78237730500000002</v>
      </c>
      <c r="F3" s="64">
        <v>1.020970889</v>
      </c>
      <c r="G3" s="64">
        <v>0.80626922999999995</v>
      </c>
      <c r="H3" s="64">
        <v>0.77</v>
      </c>
    </row>
    <row r="4" spans="1:8" s="5" customFormat="1" ht="18" customHeight="1" x14ac:dyDescent="0.2">
      <c r="A4" s="3" t="s">
        <v>25</v>
      </c>
      <c r="B4" s="64">
        <v>0.88080733099999997</v>
      </c>
      <c r="C4" s="64">
        <v>0.88865053100000002</v>
      </c>
      <c r="D4" s="64">
        <v>0.87969144099999996</v>
      </c>
      <c r="E4" s="64">
        <v>0.88509253099999996</v>
      </c>
      <c r="F4" s="64">
        <v>0.95287021800000005</v>
      </c>
      <c r="G4" s="64">
        <v>0.87840964600000004</v>
      </c>
      <c r="H4" s="64">
        <v>1.76</v>
      </c>
    </row>
    <row r="5" spans="1:8" s="5" customFormat="1" ht="18" customHeight="1" x14ac:dyDescent="0.2">
      <c r="A5" s="3" t="s">
        <v>110</v>
      </c>
      <c r="B5" s="64">
        <v>0.68796437700000002</v>
      </c>
      <c r="C5" s="64">
        <v>0.64456652299999995</v>
      </c>
      <c r="D5" s="64">
        <v>0.61263987900000005</v>
      </c>
      <c r="E5" s="64">
        <v>0.66285354100000005</v>
      </c>
      <c r="F5" s="64">
        <v>0.57229387799999998</v>
      </c>
      <c r="G5" s="64">
        <v>0.60203805300000002</v>
      </c>
      <c r="H5" s="64">
        <v>0.71</v>
      </c>
    </row>
    <row r="6" spans="1:8" s="5" customFormat="1" ht="18" customHeight="1" x14ac:dyDescent="0.2">
      <c r="A6" s="3" t="s">
        <v>111</v>
      </c>
      <c r="B6" s="64">
        <v>1.1372996689999999</v>
      </c>
      <c r="C6" s="64">
        <v>1.1263505890000001</v>
      </c>
      <c r="D6" s="64">
        <v>1.120876719</v>
      </c>
      <c r="E6" s="64">
        <v>1.101307101</v>
      </c>
      <c r="F6" s="64">
        <v>1.088314397</v>
      </c>
      <c r="G6" s="64">
        <v>1.0956580579999999</v>
      </c>
      <c r="H6" s="64">
        <v>1.1299999999999999</v>
      </c>
    </row>
    <row r="7" spans="1:8" s="5" customFormat="1" ht="18" customHeight="1" x14ac:dyDescent="0.2">
      <c r="A7" s="3" t="s">
        <v>112</v>
      </c>
      <c r="B7" s="64">
        <v>0.76432574600000003</v>
      </c>
      <c r="C7" s="64">
        <v>0.77027414299999997</v>
      </c>
      <c r="D7" s="64">
        <v>0.74200056000000003</v>
      </c>
      <c r="E7" s="64">
        <v>0.74799122299999998</v>
      </c>
      <c r="F7" s="64">
        <v>0.88245525499999999</v>
      </c>
      <c r="G7" s="64">
        <v>0.72440881099999999</v>
      </c>
      <c r="H7" s="64">
        <v>0.76</v>
      </c>
    </row>
    <row r="8" spans="1:8" s="5" customFormat="1" ht="18" customHeight="1" x14ac:dyDescent="0.2">
      <c r="A8" s="3" t="s">
        <v>113</v>
      </c>
      <c r="B8" s="64">
        <v>0.69072802799999999</v>
      </c>
      <c r="C8" s="64">
        <v>0.76246594400000001</v>
      </c>
      <c r="D8" s="64">
        <v>0.77178562299999998</v>
      </c>
      <c r="E8" s="64">
        <v>0.72182584800000005</v>
      </c>
      <c r="F8" s="64">
        <v>0.96974813800000004</v>
      </c>
      <c r="G8" s="64">
        <v>0.75883250300000005</v>
      </c>
      <c r="H8" s="64">
        <v>0.7</v>
      </c>
    </row>
    <row r="9" spans="1:8" s="5" customFormat="1" ht="18" customHeight="1" x14ac:dyDescent="0.2">
      <c r="A9" s="3" t="s">
        <v>114</v>
      </c>
      <c r="B9" s="64">
        <v>1.0577861529999999</v>
      </c>
      <c r="C9" s="64">
        <v>1.0638055150000001</v>
      </c>
      <c r="D9" s="64">
        <v>1.0563667219999999</v>
      </c>
      <c r="E9" s="64">
        <v>1.038318396</v>
      </c>
      <c r="F9" s="64">
        <v>1.092863886</v>
      </c>
      <c r="G9" s="64">
        <v>1.033864452</v>
      </c>
      <c r="H9" s="64">
        <v>2.12</v>
      </c>
    </row>
    <row r="10" spans="1:8" s="5" customFormat="1" ht="19.5" customHeight="1" x14ac:dyDescent="0.2">
      <c r="A10" s="418" t="s">
        <v>404</v>
      </c>
      <c r="B10" s="418"/>
      <c r="C10" s="418"/>
      <c r="D10" s="418"/>
      <c r="E10" s="418"/>
      <c r="F10" s="418"/>
      <c r="G10" s="418"/>
    </row>
    <row r="11" spans="1:8" s="5" customFormat="1" ht="18" customHeight="1" x14ac:dyDescent="0.2">
      <c r="A11" s="418" t="s">
        <v>58</v>
      </c>
      <c r="B11" s="418"/>
      <c r="C11" s="418"/>
      <c r="D11" s="418"/>
      <c r="E11" s="418"/>
      <c r="F11" s="418"/>
      <c r="G11" s="418"/>
    </row>
    <row r="12" spans="1:8" s="5" customFormat="1" ht="18" customHeight="1" x14ac:dyDescent="0.2">
      <c r="A12" s="418" t="s">
        <v>405</v>
      </c>
      <c r="B12" s="418"/>
      <c r="C12" s="418"/>
      <c r="D12" s="418"/>
      <c r="E12" s="418"/>
      <c r="F12" s="418"/>
      <c r="G12" s="418"/>
    </row>
    <row r="13" spans="1:8" s="5" customFormat="1" ht="27.6" customHeight="1" x14ac:dyDescent="0.2"/>
  </sheetData>
  <mergeCells count="3">
    <mergeCell ref="A10:G10"/>
    <mergeCell ref="A11:G11"/>
    <mergeCell ref="A12:G12"/>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zoomScaleNormal="100" workbookViewId="0">
      <selection sqref="A1:K1"/>
    </sheetView>
  </sheetViews>
  <sheetFormatPr defaultRowHeight="12.75" x14ac:dyDescent="0.2"/>
  <cols>
    <col min="1" max="10" width="14.7109375" bestFit="1" customWidth="1"/>
    <col min="11" max="11" width="14.42578125" bestFit="1" customWidth="1"/>
    <col min="12" max="12" width="15" bestFit="1" customWidth="1"/>
    <col min="13" max="16" width="14.7109375" bestFit="1" customWidth="1"/>
    <col min="17" max="17" width="4.7109375" bestFit="1" customWidth="1"/>
  </cols>
  <sheetData>
    <row r="1" spans="1:16" ht="14.25" customHeight="1" x14ac:dyDescent="0.2">
      <c r="A1" s="468" t="s">
        <v>1033</v>
      </c>
      <c r="B1" s="468"/>
      <c r="C1" s="468"/>
      <c r="D1" s="468"/>
      <c r="E1" s="468"/>
      <c r="F1" s="468"/>
      <c r="G1" s="468"/>
      <c r="H1" s="468"/>
      <c r="I1" s="468"/>
      <c r="J1" s="468"/>
      <c r="K1" s="468"/>
    </row>
    <row r="2" spans="1:16" s="5" customFormat="1" ht="18.75" customHeight="1" x14ac:dyDescent="0.2">
      <c r="A2" s="7" t="s">
        <v>125</v>
      </c>
      <c r="B2" s="434" t="s">
        <v>159</v>
      </c>
      <c r="C2" s="484"/>
      <c r="D2" s="484"/>
      <c r="E2" s="484"/>
      <c r="F2" s="435"/>
      <c r="G2" s="471" t="s">
        <v>160</v>
      </c>
      <c r="H2" s="502"/>
      <c r="I2" s="502"/>
      <c r="J2" s="502"/>
      <c r="K2" s="472"/>
      <c r="L2" s="471" t="s">
        <v>161</v>
      </c>
      <c r="M2" s="502"/>
      <c r="N2" s="502"/>
      <c r="O2" s="502"/>
      <c r="P2" s="472"/>
    </row>
    <row r="3" spans="1:16" s="5" customFormat="1" ht="18" customHeight="1" x14ac:dyDescent="0.2">
      <c r="A3" s="7" t="s">
        <v>406</v>
      </c>
      <c r="B3" s="27" t="s">
        <v>407</v>
      </c>
      <c r="C3" s="27" t="s">
        <v>408</v>
      </c>
      <c r="D3" s="27" t="s">
        <v>409</v>
      </c>
      <c r="E3" s="27" t="s">
        <v>410</v>
      </c>
      <c r="F3" s="27" t="s">
        <v>411</v>
      </c>
      <c r="G3" s="27" t="s">
        <v>407</v>
      </c>
      <c r="H3" s="27" t="s">
        <v>408</v>
      </c>
      <c r="I3" s="27" t="s">
        <v>409</v>
      </c>
      <c r="J3" s="27" t="s">
        <v>410</v>
      </c>
      <c r="K3" s="27" t="s">
        <v>411</v>
      </c>
      <c r="L3" s="27" t="s">
        <v>407</v>
      </c>
      <c r="M3" s="27" t="s">
        <v>408</v>
      </c>
      <c r="N3" s="27" t="s">
        <v>409</v>
      </c>
      <c r="O3" s="27" t="s">
        <v>410</v>
      </c>
      <c r="P3" s="27" t="s">
        <v>411</v>
      </c>
    </row>
    <row r="4" spans="1:16" s="5" customFormat="1" ht="18" customHeight="1" x14ac:dyDescent="0.2">
      <c r="A4" s="434" t="s">
        <v>412</v>
      </c>
      <c r="B4" s="484"/>
      <c r="C4" s="484"/>
      <c r="D4" s="484"/>
      <c r="E4" s="484"/>
      <c r="F4" s="484"/>
      <c r="G4" s="484"/>
      <c r="H4" s="484"/>
      <c r="I4" s="484"/>
      <c r="J4" s="484"/>
      <c r="K4" s="484"/>
      <c r="L4" s="484"/>
      <c r="M4" s="484"/>
      <c r="N4" s="484"/>
      <c r="O4" s="484"/>
      <c r="P4" s="435"/>
    </row>
    <row r="5" spans="1:16" s="5" customFormat="1" ht="16.5" customHeight="1" x14ac:dyDescent="0.2">
      <c r="A5" s="3" t="s">
        <v>24</v>
      </c>
      <c r="B5" s="49">
        <v>9.5289999999999999</v>
      </c>
      <c r="C5" s="49">
        <v>16.1709</v>
      </c>
      <c r="D5" s="49">
        <v>31.055199999999999</v>
      </c>
      <c r="E5" s="49">
        <v>44.2911</v>
      </c>
      <c r="F5" s="49">
        <v>60.239400000000003</v>
      </c>
      <c r="G5" s="49">
        <v>11.68</v>
      </c>
      <c r="H5" s="49">
        <v>20.43</v>
      </c>
      <c r="I5" s="49">
        <v>36.67</v>
      </c>
      <c r="J5" s="49">
        <v>52.57</v>
      </c>
      <c r="K5" s="49">
        <v>70.930000000000007</v>
      </c>
      <c r="L5" s="15">
        <v>98.9</v>
      </c>
      <c r="M5" s="33">
        <v>100</v>
      </c>
      <c r="N5" s="15">
        <v>0</v>
      </c>
      <c r="O5" s="15">
        <v>0</v>
      </c>
      <c r="P5" s="15">
        <v>0</v>
      </c>
    </row>
    <row r="6" spans="1:16" s="5" customFormat="1" ht="16.5" customHeight="1" x14ac:dyDescent="0.2">
      <c r="A6" s="3" t="s">
        <v>25</v>
      </c>
      <c r="B6" s="49">
        <v>25.481999999999999</v>
      </c>
      <c r="C6" s="49">
        <v>41.131999999999998</v>
      </c>
      <c r="D6" s="49">
        <v>74.200599999999994</v>
      </c>
      <c r="E6" s="49">
        <v>106.0162</v>
      </c>
      <c r="F6" s="49">
        <v>137.6662</v>
      </c>
      <c r="G6" s="49">
        <v>15.22</v>
      </c>
      <c r="H6" s="49">
        <v>25.28</v>
      </c>
      <c r="I6" s="49">
        <v>43.53</v>
      </c>
      <c r="J6" s="49">
        <v>59.71</v>
      </c>
      <c r="K6" s="49">
        <v>78.2</v>
      </c>
      <c r="L6" s="15">
        <v>197</v>
      </c>
      <c r="M6" s="33">
        <v>199.99748990000001</v>
      </c>
      <c r="N6" s="15">
        <v>200</v>
      </c>
      <c r="O6" s="15">
        <v>200</v>
      </c>
      <c r="P6" s="15">
        <v>200</v>
      </c>
    </row>
    <row r="7" spans="1:16" s="5" customFormat="1" ht="16.5" customHeight="1" x14ac:dyDescent="0.2">
      <c r="A7" s="3" t="s">
        <v>110</v>
      </c>
      <c r="B7" s="49">
        <v>16.79</v>
      </c>
      <c r="C7" s="49">
        <v>26.8901</v>
      </c>
      <c r="D7" s="49">
        <v>42.9178</v>
      </c>
      <c r="E7" s="49">
        <v>56.311700000000002</v>
      </c>
      <c r="F7" s="49">
        <v>70.250500000000002</v>
      </c>
      <c r="G7" s="49">
        <v>14.92</v>
      </c>
      <c r="H7" s="49">
        <v>24.97</v>
      </c>
      <c r="I7" s="49">
        <v>43</v>
      </c>
      <c r="J7" s="49">
        <v>59.47</v>
      </c>
      <c r="K7" s="49">
        <v>76.69</v>
      </c>
      <c r="L7" s="15">
        <v>99.47</v>
      </c>
      <c r="M7" s="33">
        <v>100</v>
      </c>
      <c r="N7" s="15">
        <v>0</v>
      </c>
      <c r="O7" s="15">
        <v>0</v>
      </c>
      <c r="P7" s="15">
        <v>0</v>
      </c>
    </row>
    <row r="8" spans="1:16" s="5" customFormat="1" ht="16.5" customHeight="1" x14ac:dyDescent="0.2">
      <c r="A8" s="3" t="s">
        <v>111</v>
      </c>
      <c r="B8" s="49">
        <v>13.6143</v>
      </c>
      <c r="C8" s="49">
        <v>20.8523</v>
      </c>
      <c r="D8" s="49">
        <v>37.243600000000001</v>
      </c>
      <c r="E8" s="49">
        <v>51.491900000000001</v>
      </c>
      <c r="F8" s="49">
        <v>67.944900000000004</v>
      </c>
      <c r="G8" s="49">
        <v>14.71</v>
      </c>
      <c r="H8" s="49">
        <v>24.25</v>
      </c>
      <c r="I8" s="49">
        <v>43.35</v>
      </c>
      <c r="J8" s="49">
        <v>59.07</v>
      </c>
      <c r="K8" s="49">
        <v>77.819999999999993</v>
      </c>
      <c r="L8" s="15">
        <v>100</v>
      </c>
      <c r="M8" s="33">
        <v>100</v>
      </c>
      <c r="N8" s="15">
        <v>100</v>
      </c>
      <c r="O8" s="15">
        <v>100</v>
      </c>
      <c r="P8" s="15">
        <v>100</v>
      </c>
    </row>
    <row r="9" spans="1:16" s="5" customFormat="1" ht="16.5" customHeight="1" x14ac:dyDescent="0.2">
      <c r="A9" s="3" t="s">
        <v>112</v>
      </c>
      <c r="B9" s="49">
        <v>17.089400000000001</v>
      </c>
      <c r="C9" s="49">
        <v>24.4937</v>
      </c>
      <c r="D9" s="49">
        <v>40.512300000000003</v>
      </c>
      <c r="E9" s="49">
        <v>55.557400000000001</v>
      </c>
      <c r="F9" s="49">
        <v>71.292299999999997</v>
      </c>
      <c r="G9" s="49">
        <v>15.88</v>
      </c>
      <c r="H9" s="49">
        <v>25.85</v>
      </c>
      <c r="I9" s="49">
        <v>43.19</v>
      </c>
      <c r="J9" s="49">
        <v>59.26</v>
      </c>
      <c r="K9" s="49">
        <v>78.319999999999993</v>
      </c>
      <c r="L9" s="15">
        <v>99.88</v>
      </c>
      <c r="M9" s="33">
        <v>100</v>
      </c>
      <c r="N9" s="15">
        <v>100</v>
      </c>
      <c r="O9" s="15">
        <v>100</v>
      </c>
      <c r="P9" s="15">
        <v>100</v>
      </c>
    </row>
    <row r="10" spans="1:16" s="5" customFormat="1" ht="16.5" customHeight="1" x14ac:dyDescent="0.2">
      <c r="A10" s="3" t="s">
        <v>113</v>
      </c>
      <c r="B10" s="49">
        <v>13.68</v>
      </c>
      <c r="C10" s="49">
        <v>23.01</v>
      </c>
      <c r="D10" s="49">
        <v>40.22</v>
      </c>
      <c r="E10" s="49">
        <v>55.44</v>
      </c>
      <c r="F10" s="49">
        <v>72.13</v>
      </c>
      <c r="G10" s="49">
        <v>15.53</v>
      </c>
      <c r="H10" s="49">
        <v>26.26</v>
      </c>
      <c r="I10" s="49">
        <v>46.42</v>
      </c>
      <c r="J10" s="49">
        <v>62.75</v>
      </c>
      <c r="K10" s="49">
        <v>80.83</v>
      </c>
      <c r="L10" s="15">
        <v>99.99</v>
      </c>
      <c r="M10" s="33">
        <v>100</v>
      </c>
      <c r="N10" s="15">
        <v>100</v>
      </c>
      <c r="O10" s="15">
        <v>100</v>
      </c>
      <c r="P10" s="15">
        <v>100</v>
      </c>
    </row>
    <row r="11" spans="1:16" s="5" customFormat="1" ht="16.5" customHeight="1" x14ac:dyDescent="0.2">
      <c r="A11" s="3" t="s">
        <v>114</v>
      </c>
      <c r="B11" s="49">
        <v>43.857799999999997</v>
      </c>
      <c r="C11" s="49">
        <v>65.652799999999999</v>
      </c>
      <c r="D11" s="49">
        <v>100.19459999999999</v>
      </c>
      <c r="E11" s="49">
        <v>126.68680000000001</v>
      </c>
      <c r="F11" s="49">
        <v>153.268</v>
      </c>
      <c r="G11" s="49">
        <v>18.02</v>
      </c>
      <c r="H11" s="49">
        <v>29.57</v>
      </c>
      <c r="I11" s="49">
        <v>49.06</v>
      </c>
      <c r="J11" s="49">
        <v>65.489999999999995</v>
      </c>
      <c r="K11" s="49">
        <v>82.34</v>
      </c>
      <c r="L11" s="15">
        <v>200</v>
      </c>
      <c r="M11" s="33">
        <v>200</v>
      </c>
      <c r="N11" s="15">
        <v>200</v>
      </c>
      <c r="O11" s="15">
        <v>200</v>
      </c>
      <c r="P11" s="15">
        <v>200</v>
      </c>
    </row>
    <row r="12" spans="1:16" s="5" customFormat="1" ht="18" customHeight="1" x14ac:dyDescent="0.2">
      <c r="A12" s="434" t="s">
        <v>413</v>
      </c>
      <c r="B12" s="484"/>
      <c r="C12" s="484"/>
      <c r="D12" s="484"/>
      <c r="E12" s="484"/>
      <c r="F12" s="484"/>
      <c r="G12" s="484"/>
      <c r="H12" s="484"/>
      <c r="I12" s="484"/>
      <c r="J12" s="484"/>
      <c r="K12" s="484"/>
      <c r="L12" s="484"/>
      <c r="M12" s="484"/>
      <c r="N12" s="484"/>
      <c r="O12" s="484"/>
      <c r="P12" s="435"/>
    </row>
    <row r="13" spans="1:16" s="5" customFormat="1" ht="18" customHeight="1" x14ac:dyDescent="0.2">
      <c r="A13" s="3" t="s">
        <v>24</v>
      </c>
      <c r="B13" s="49">
        <v>24.2</v>
      </c>
      <c r="C13" s="49">
        <v>38.4</v>
      </c>
      <c r="D13" s="49">
        <v>61</v>
      </c>
      <c r="E13" s="49">
        <v>73.5</v>
      </c>
      <c r="F13" s="49">
        <v>84.5</v>
      </c>
      <c r="G13" s="49">
        <v>22.47</v>
      </c>
      <c r="H13" s="49">
        <v>34.340000000000003</v>
      </c>
      <c r="I13" s="49">
        <v>54.6</v>
      </c>
      <c r="J13" s="49">
        <v>72.37</v>
      </c>
      <c r="K13" s="49">
        <v>85.69</v>
      </c>
      <c r="L13" s="15">
        <v>94.71</v>
      </c>
      <c r="M13" s="33">
        <v>100</v>
      </c>
      <c r="N13" s="15">
        <v>0</v>
      </c>
      <c r="O13" s="15">
        <v>0</v>
      </c>
      <c r="P13" s="15">
        <v>0</v>
      </c>
    </row>
    <row r="14" spans="1:16" s="5" customFormat="1" ht="18" customHeight="1" x14ac:dyDescent="0.2">
      <c r="A14" s="3" t="s">
        <v>25</v>
      </c>
      <c r="B14" s="49">
        <v>60.74</v>
      </c>
      <c r="C14" s="49">
        <v>86.58</v>
      </c>
      <c r="D14" s="49">
        <v>126.36</v>
      </c>
      <c r="E14" s="49">
        <v>149.68</v>
      </c>
      <c r="F14" s="49">
        <v>169.98</v>
      </c>
      <c r="G14" s="49">
        <v>25.26</v>
      </c>
      <c r="H14" s="49">
        <v>38.520000000000003</v>
      </c>
      <c r="I14" s="49">
        <v>58.85</v>
      </c>
      <c r="J14" s="49">
        <v>76.14</v>
      </c>
      <c r="K14" s="49">
        <v>87.79</v>
      </c>
      <c r="L14" s="15">
        <v>162.06</v>
      </c>
      <c r="M14" s="33">
        <v>200</v>
      </c>
      <c r="N14" s="15">
        <v>200</v>
      </c>
      <c r="O14" s="15">
        <v>200</v>
      </c>
      <c r="P14" s="15">
        <v>200</v>
      </c>
    </row>
    <row r="15" spans="1:16" s="5" customFormat="1" ht="18" customHeight="1" x14ac:dyDescent="0.2">
      <c r="A15" s="3" t="s">
        <v>110</v>
      </c>
      <c r="B15" s="49">
        <v>31.24</v>
      </c>
      <c r="C15" s="49">
        <v>46.01</v>
      </c>
      <c r="D15" s="49">
        <v>62.89</v>
      </c>
      <c r="E15" s="49">
        <v>74.510000000000005</v>
      </c>
      <c r="F15" s="49">
        <v>84.49</v>
      </c>
      <c r="G15" s="49">
        <v>24.97</v>
      </c>
      <c r="H15" s="49">
        <v>37.18</v>
      </c>
      <c r="I15" s="49">
        <v>57.29</v>
      </c>
      <c r="J15" s="49">
        <v>74.099999999999994</v>
      </c>
      <c r="K15" s="49">
        <v>86.64</v>
      </c>
      <c r="L15" s="15">
        <v>88.28</v>
      </c>
      <c r="M15" s="33">
        <v>100</v>
      </c>
      <c r="N15" s="15">
        <v>0</v>
      </c>
      <c r="O15" s="15">
        <v>0</v>
      </c>
      <c r="P15" s="15">
        <v>0</v>
      </c>
    </row>
    <row r="16" spans="1:16" s="5" customFormat="1" ht="18" customHeight="1" x14ac:dyDescent="0.2">
      <c r="A16" s="3" t="s">
        <v>111</v>
      </c>
      <c r="B16" s="49">
        <v>33.520000000000003</v>
      </c>
      <c r="C16" s="49">
        <v>45.59</v>
      </c>
      <c r="D16" s="49">
        <v>62.85</v>
      </c>
      <c r="E16" s="49">
        <v>73.87</v>
      </c>
      <c r="F16" s="49">
        <v>84.17</v>
      </c>
      <c r="G16" s="49">
        <v>24.62</v>
      </c>
      <c r="H16" s="49">
        <v>38.53</v>
      </c>
      <c r="I16" s="49">
        <v>59.31</v>
      </c>
      <c r="J16" s="49">
        <v>76.709999999999994</v>
      </c>
      <c r="K16" s="49">
        <v>88.17</v>
      </c>
      <c r="L16" s="15">
        <v>88.75</v>
      </c>
      <c r="M16" s="33">
        <v>100</v>
      </c>
      <c r="N16" s="15">
        <v>100</v>
      </c>
      <c r="O16" s="15">
        <v>100</v>
      </c>
      <c r="P16" s="15">
        <v>100</v>
      </c>
    </row>
    <row r="17" spans="1:16" s="5" customFormat="1" ht="18" customHeight="1" x14ac:dyDescent="0.2">
      <c r="A17" s="3" t="s">
        <v>112</v>
      </c>
      <c r="B17" s="49">
        <v>30.07</v>
      </c>
      <c r="C17" s="49">
        <v>43.33</v>
      </c>
      <c r="D17" s="49">
        <v>63.55</v>
      </c>
      <c r="E17" s="49">
        <v>75.42</v>
      </c>
      <c r="F17" s="49">
        <v>85.41</v>
      </c>
      <c r="G17" s="49">
        <v>25.64</v>
      </c>
      <c r="H17" s="49">
        <v>39.22</v>
      </c>
      <c r="I17" s="49">
        <v>59.44</v>
      </c>
      <c r="J17" s="49">
        <v>76.680000000000007</v>
      </c>
      <c r="K17" s="49">
        <v>87.75</v>
      </c>
      <c r="L17" s="15">
        <v>93.11</v>
      </c>
      <c r="M17" s="33">
        <v>100</v>
      </c>
      <c r="N17" s="15">
        <v>100</v>
      </c>
      <c r="O17" s="15">
        <v>100</v>
      </c>
      <c r="P17" s="15">
        <v>100</v>
      </c>
    </row>
    <row r="18" spans="1:16" s="5" customFormat="1" ht="18" customHeight="1" x14ac:dyDescent="0.2">
      <c r="A18" s="3" t="s">
        <v>113</v>
      </c>
      <c r="B18" s="49">
        <v>34.700000000000003</v>
      </c>
      <c r="C18" s="49">
        <v>49.51</v>
      </c>
      <c r="D18" s="49">
        <v>68.64</v>
      </c>
      <c r="E18" s="49">
        <v>78.489999999999995</v>
      </c>
      <c r="F18" s="49">
        <v>86.87</v>
      </c>
      <c r="G18" s="49">
        <v>25.68</v>
      </c>
      <c r="H18" s="49">
        <v>39.17</v>
      </c>
      <c r="I18" s="49">
        <v>59.23</v>
      </c>
      <c r="J18" s="49">
        <v>76.06</v>
      </c>
      <c r="K18" s="49">
        <v>87.86</v>
      </c>
      <c r="L18" s="15">
        <v>81.67</v>
      </c>
      <c r="M18" s="33">
        <v>100</v>
      </c>
      <c r="N18" s="15">
        <v>100</v>
      </c>
      <c r="O18" s="15">
        <v>100</v>
      </c>
      <c r="P18" s="15">
        <v>100</v>
      </c>
    </row>
    <row r="19" spans="1:16" s="5" customFormat="1" ht="18" customHeight="1" x14ac:dyDescent="0.2">
      <c r="A19" s="3" t="s">
        <v>114</v>
      </c>
      <c r="B19" s="49">
        <v>61.82</v>
      </c>
      <c r="C19" s="49">
        <v>89.16</v>
      </c>
      <c r="D19" s="49">
        <v>135.54</v>
      </c>
      <c r="E19" s="49">
        <v>158.34</v>
      </c>
      <c r="F19" s="49">
        <v>176.8</v>
      </c>
      <c r="G19" s="49">
        <v>25.58</v>
      </c>
      <c r="H19" s="49">
        <v>38.86</v>
      </c>
      <c r="I19" s="49">
        <v>60.25</v>
      </c>
      <c r="J19" s="49">
        <v>77.69</v>
      </c>
      <c r="K19" s="49">
        <v>88.82</v>
      </c>
      <c r="L19" s="15">
        <v>198.88</v>
      </c>
      <c r="M19" s="33">
        <v>200</v>
      </c>
      <c r="N19" s="15">
        <v>200</v>
      </c>
      <c r="O19" s="15">
        <v>200</v>
      </c>
      <c r="P19" s="15">
        <v>200</v>
      </c>
    </row>
    <row r="20" spans="1:16" s="5" customFormat="1" ht="15" customHeight="1" x14ac:dyDescent="0.2">
      <c r="A20" s="467" t="s">
        <v>414</v>
      </c>
      <c r="B20" s="467"/>
      <c r="C20" s="467"/>
      <c r="D20" s="467"/>
      <c r="E20" s="467"/>
      <c r="F20" s="467"/>
      <c r="G20" s="467"/>
      <c r="H20" s="467"/>
      <c r="I20" s="467"/>
      <c r="J20" s="467"/>
      <c r="K20" s="467"/>
    </row>
    <row r="21" spans="1:16" s="5" customFormat="1" ht="13.5" customHeight="1" x14ac:dyDescent="0.2">
      <c r="A21" s="467" t="s">
        <v>58</v>
      </c>
      <c r="B21" s="467"/>
      <c r="C21" s="467"/>
      <c r="D21" s="467"/>
      <c r="E21" s="467"/>
      <c r="F21" s="467"/>
      <c r="G21" s="467"/>
      <c r="H21" s="467"/>
      <c r="I21" s="467"/>
      <c r="J21" s="467"/>
      <c r="K21" s="467"/>
    </row>
    <row r="22" spans="1:16" s="5" customFormat="1" ht="13.5" customHeight="1" x14ac:dyDescent="0.2">
      <c r="A22" s="467" t="s">
        <v>151</v>
      </c>
      <c r="B22" s="467"/>
      <c r="C22" s="467"/>
      <c r="D22" s="467"/>
      <c r="E22" s="467"/>
      <c r="F22" s="467"/>
      <c r="G22" s="467"/>
      <c r="H22" s="467"/>
      <c r="I22" s="467"/>
      <c r="J22" s="467"/>
      <c r="K22" s="467"/>
    </row>
    <row r="23" spans="1:16" s="5" customFormat="1" ht="28.35" customHeight="1" x14ac:dyDescent="0.2"/>
  </sheetData>
  <mergeCells count="9">
    <mergeCell ref="A22:K22"/>
    <mergeCell ref="A1:K1"/>
    <mergeCell ref="B2:F2"/>
    <mergeCell ref="G2:K2"/>
    <mergeCell ref="L2:P2"/>
    <mergeCell ref="A4:P4"/>
    <mergeCell ref="A12:P12"/>
    <mergeCell ref="A20:K20"/>
    <mergeCell ref="A21:K21"/>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
  <sheetViews>
    <sheetView topLeftCell="G1" zoomScaleNormal="100" workbookViewId="0">
      <selection activeCell="N2" sqref="N2"/>
    </sheetView>
  </sheetViews>
  <sheetFormatPr defaultRowHeight="12.75" x14ac:dyDescent="0.2"/>
  <cols>
    <col min="1" max="8" width="14.7109375" bestFit="1" customWidth="1"/>
    <col min="9" max="9" width="8.42578125" bestFit="1" customWidth="1"/>
    <col min="10" max="10" width="21" bestFit="1" customWidth="1"/>
    <col min="11" max="17" width="14.7109375" bestFit="1" customWidth="1"/>
    <col min="18" max="18" width="4.7109375" bestFit="1" customWidth="1"/>
  </cols>
  <sheetData>
    <row r="1" spans="1:17" ht="13.5" customHeight="1" x14ac:dyDescent="0.2">
      <c r="A1" s="468" t="s">
        <v>777</v>
      </c>
      <c r="B1" s="468"/>
      <c r="C1" s="468"/>
      <c r="D1" s="468"/>
      <c r="E1" s="468"/>
      <c r="F1" s="468"/>
      <c r="G1" s="468"/>
      <c r="H1" s="468"/>
      <c r="I1" s="468"/>
    </row>
    <row r="2" spans="1:17" s="5" customFormat="1" ht="88.5" customHeight="1" x14ac:dyDescent="0.2">
      <c r="A2" s="9" t="s">
        <v>415</v>
      </c>
      <c r="B2" s="9" t="s">
        <v>416</v>
      </c>
      <c r="C2" s="9" t="s">
        <v>417</v>
      </c>
      <c r="D2" s="9" t="s">
        <v>418</v>
      </c>
      <c r="E2" s="9" t="s">
        <v>1034</v>
      </c>
      <c r="F2" s="10" t="s">
        <v>188</v>
      </c>
      <c r="G2" s="10" t="s">
        <v>419</v>
      </c>
      <c r="H2" s="9" t="s">
        <v>1035</v>
      </c>
      <c r="I2" s="9" t="s">
        <v>420</v>
      </c>
      <c r="J2" s="9" t="s">
        <v>1036</v>
      </c>
      <c r="K2" s="10" t="s">
        <v>421</v>
      </c>
      <c r="L2" s="9" t="s">
        <v>1037</v>
      </c>
      <c r="M2" s="9" t="s">
        <v>422</v>
      </c>
      <c r="N2" s="9" t="s">
        <v>1038</v>
      </c>
      <c r="O2" s="10" t="s">
        <v>423</v>
      </c>
      <c r="P2" s="10" t="s">
        <v>424</v>
      </c>
      <c r="Q2" s="10" t="s">
        <v>425</v>
      </c>
    </row>
    <row r="3" spans="1:17" s="5" customFormat="1" ht="18" customHeight="1" x14ac:dyDescent="0.2">
      <c r="A3" s="3" t="s">
        <v>24</v>
      </c>
      <c r="B3" s="34">
        <v>3145.2410599999998</v>
      </c>
      <c r="C3" s="41">
        <v>518108</v>
      </c>
      <c r="D3" s="41">
        <v>195611.69925000001</v>
      </c>
      <c r="E3" s="65">
        <v>37.528771651</v>
      </c>
      <c r="F3" s="41">
        <v>775589.75</v>
      </c>
      <c r="G3" s="41">
        <v>261208.29157517999</v>
      </c>
      <c r="H3" s="66">
        <v>33.097800724999999</v>
      </c>
      <c r="I3" s="41">
        <v>195277.88641000001</v>
      </c>
      <c r="J3" s="65">
        <v>99.814041696999993</v>
      </c>
      <c r="K3" s="41">
        <v>261207.80458154</v>
      </c>
      <c r="L3" s="49">
        <v>99.994166667000002</v>
      </c>
      <c r="M3" s="28">
        <v>458.18738999999999</v>
      </c>
      <c r="N3" s="64">
        <v>0.22265528900000001</v>
      </c>
      <c r="O3" s="41">
        <v>109583.71120999999</v>
      </c>
      <c r="P3" s="41">
        <v>194997.75012000001</v>
      </c>
      <c r="Q3" s="28">
        <v>207.14</v>
      </c>
    </row>
    <row r="4" spans="1:17" s="5" customFormat="1" ht="18" customHeight="1" x14ac:dyDescent="0.2">
      <c r="A4" s="3" t="s">
        <v>25</v>
      </c>
      <c r="B4" s="34">
        <v>1214.0607600000001</v>
      </c>
      <c r="C4" s="41">
        <v>220481</v>
      </c>
      <c r="D4" s="41">
        <v>106064.80997</v>
      </c>
      <c r="E4" s="65">
        <v>44.611002169000002</v>
      </c>
      <c r="F4" s="41">
        <v>265851.21999999997</v>
      </c>
      <c r="G4" s="28">
        <v>82373.182253498002</v>
      </c>
      <c r="H4" s="66">
        <v>30.979146926999999</v>
      </c>
      <c r="I4" s="28">
        <v>72978.049459999995</v>
      </c>
      <c r="J4" s="65">
        <v>86.716658241999994</v>
      </c>
      <c r="K4" s="28">
        <v>81959.699779821007</v>
      </c>
      <c r="L4" s="49">
        <v>99.574583625000002</v>
      </c>
      <c r="M4" s="28">
        <v>129.99439000000001</v>
      </c>
      <c r="N4" s="64">
        <v>0.17576567300000001</v>
      </c>
      <c r="O4" s="28">
        <v>33230.6980559</v>
      </c>
      <c r="P4" s="28">
        <v>82470.172934148999</v>
      </c>
      <c r="Q4" s="28">
        <v>213.64</v>
      </c>
    </row>
    <row r="5" spans="1:17" s="5" customFormat="1" ht="18" customHeight="1" x14ac:dyDescent="0.2">
      <c r="A5" s="3" t="s">
        <v>110</v>
      </c>
      <c r="B5" s="34">
        <v>254.76076</v>
      </c>
      <c r="C5" s="28">
        <v>59515</v>
      </c>
      <c r="D5" s="28">
        <v>49993.686300000001</v>
      </c>
      <c r="E5" s="65">
        <v>84.001825253999996</v>
      </c>
      <c r="F5" s="28">
        <v>56860.88</v>
      </c>
      <c r="G5" s="28">
        <v>19548.391253498001</v>
      </c>
      <c r="H5" s="66">
        <v>34.379332949999998</v>
      </c>
      <c r="I5" s="28">
        <v>16965.053370000001</v>
      </c>
      <c r="J5" s="65">
        <v>33.934391771000001</v>
      </c>
      <c r="K5" s="28">
        <v>19191.226139820999</v>
      </c>
      <c r="L5" s="49">
        <v>98.172918124000006</v>
      </c>
      <c r="M5" s="28">
        <v>30.627970000000001</v>
      </c>
      <c r="N5" s="64">
        <v>0.18053565399999999</v>
      </c>
      <c r="O5" s="28">
        <v>10404.407995899999</v>
      </c>
      <c r="P5" s="28">
        <v>19570.153934148999</v>
      </c>
      <c r="Q5" s="28">
        <v>208.35</v>
      </c>
    </row>
    <row r="6" spans="1:17" s="5" customFormat="1" ht="18" customHeight="1" x14ac:dyDescent="0.2">
      <c r="A6" s="3" t="s">
        <v>111</v>
      </c>
      <c r="B6" s="34">
        <v>287.8</v>
      </c>
      <c r="C6" s="28">
        <v>46113</v>
      </c>
      <c r="D6" s="28">
        <v>16592.378000000001</v>
      </c>
      <c r="E6" s="65">
        <v>35.979999999999997</v>
      </c>
      <c r="F6" s="28">
        <v>61680.34</v>
      </c>
      <c r="G6" s="28">
        <v>19000.791000000001</v>
      </c>
      <c r="H6" s="66">
        <v>30.81</v>
      </c>
      <c r="I6" s="28">
        <v>16534.395369999998</v>
      </c>
      <c r="J6" s="65">
        <v>99.65</v>
      </c>
      <c r="K6" s="28">
        <v>18944.47364</v>
      </c>
      <c r="L6" s="49">
        <v>99.7</v>
      </c>
      <c r="M6" s="28">
        <v>35.166420000000002</v>
      </c>
      <c r="N6" s="64">
        <v>0.21</v>
      </c>
      <c r="O6" s="28">
        <v>6306.2900600000003</v>
      </c>
      <c r="P6" s="28">
        <v>19024.019</v>
      </c>
      <c r="Q6" s="28">
        <v>209.68</v>
      </c>
    </row>
    <row r="7" spans="1:17" s="5" customFormat="1" ht="18" customHeight="1" x14ac:dyDescent="0.2">
      <c r="A7" s="3" t="s">
        <v>112</v>
      </c>
      <c r="B7" s="34">
        <v>210.9</v>
      </c>
      <c r="C7" s="28">
        <v>37459</v>
      </c>
      <c r="D7" s="28">
        <v>12684.1</v>
      </c>
      <c r="E7" s="65">
        <v>33.861288342000002</v>
      </c>
      <c r="F7" s="28">
        <v>47381</v>
      </c>
      <c r="G7" s="28">
        <v>14792</v>
      </c>
      <c r="H7" s="66">
        <v>31.219265106000002</v>
      </c>
      <c r="I7" s="28">
        <v>12684.00072</v>
      </c>
      <c r="J7" s="65">
        <v>99.999217287999997</v>
      </c>
      <c r="K7" s="28">
        <v>14792</v>
      </c>
      <c r="L7" s="49">
        <v>100</v>
      </c>
      <c r="M7" s="28">
        <v>24.4</v>
      </c>
      <c r="N7" s="64">
        <v>0.19236832700000001</v>
      </c>
      <c r="O7" s="28">
        <v>7419</v>
      </c>
      <c r="P7" s="28">
        <v>14809</v>
      </c>
      <c r="Q7" s="28">
        <v>211.03</v>
      </c>
    </row>
    <row r="8" spans="1:17" s="5" customFormat="1" ht="18" customHeight="1" x14ac:dyDescent="0.2">
      <c r="A8" s="3" t="s">
        <v>113</v>
      </c>
      <c r="B8" s="34">
        <v>219.5</v>
      </c>
      <c r="C8" s="28">
        <v>38954</v>
      </c>
      <c r="D8" s="28">
        <v>14368.445669999999</v>
      </c>
      <c r="E8" s="65">
        <v>36.885674565000002</v>
      </c>
      <c r="F8" s="28">
        <v>48101</v>
      </c>
      <c r="G8" s="28">
        <v>16529</v>
      </c>
      <c r="H8" s="66">
        <v>34.363110954</v>
      </c>
      <c r="I8" s="28">
        <v>14368.4</v>
      </c>
      <c r="J8" s="65">
        <v>99.999682151000002</v>
      </c>
      <c r="K8" s="28">
        <v>16529</v>
      </c>
      <c r="L8" s="49">
        <v>100</v>
      </c>
      <c r="M8" s="28">
        <v>22.4</v>
      </c>
      <c r="N8" s="64">
        <v>0.15589766399999999</v>
      </c>
      <c r="O8" s="28">
        <v>5345</v>
      </c>
      <c r="P8" s="28">
        <v>16548</v>
      </c>
      <c r="Q8" s="28">
        <v>212.39</v>
      </c>
    </row>
    <row r="9" spans="1:17" s="5" customFormat="1" ht="18" customHeight="1" x14ac:dyDescent="0.2">
      <c r="A9" s="3" t="s">
        <v>114</v>
      </c>
      <c r="B9" s="34">
        <v>241.1</v>
      </c>
      <c r="C9" s="28">
        <v>38440</v>
      </c>
      <c r="D9" s="28">
        <v>12426.2</v>
      </c>
      <c r="E9" s="65">
        <v>32.326222684999998</v>
      </c>
      <c r="F9" s="28">
        <v>51828</v>
      </c>
      <c r="G9" s="28">
        <v>12503</v>
      </c>
      <c r="H9" s="66">
        <v>24.124025623000001</v>
      </c>
      <c r="I9" s="28">
        <v>12426.2</v>
      </c>
      <c r="J9" s="65">
        <v>100</v>
      </c>
      <c r="K9" s="28">
        <v>12503</v>
      </c>
      <c r="L9" s="49">
        <v>100</v>
      </c>
      <c r="M9" s="28">
        <v>17.399999999999999</v>
      </c>
      <c r="N9" s="64">
        <v>0.14002671799999999</v>
      </c>
      <c r="O9" s="28">
        <v>3756</v>
      </c>
      <c r="P9" s="28">
        <v>12519</v>
      </c>
      <c r="Q9" s="28">
        <v>213.64</v>
      </c>
    </row>
    <row r="10" spans="1:17" s="5" customFormat="1" ht="15" customHeight="1" x14ac:dyDescent="0.2">
      <c r="A10" s="467" t="s">
        <v>58</v>
      </c>
      <c r="B10" s="467"/>
      <c r="C10" s="467"/>
      <c r="D10" s="467"/>
    </row>
    <row r="11" spans="1:17" s="5" customFormat="1" ht="13.5" customHeight="1" x14ac:dyDescent="0.2">
      <c r="A11" s="467" t="s">
        <v>286</v>
      </c>
      <c r="B11" s="467"/>
      <c r="C11" s="467"/>
      <c r="D11" s="467"/>
    </row>
    <row r="12" spans="1:17" s="5" customFormat="1" ht="28.35" customHeight="1" x14ac:dyDescent="0.2"/>
  </sheetData>
  <mergeCells count="3">
    <mergeCell ref="A1:I1"/>
    <mergeCell ref="A10:D10"/>
    <mergeCell ref="A11:D11"/>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topLeftCell="G1" zoomScaleNormal="100" workbookViewId="0">
      <selection activeCell="N2" sqref="N2"/>
    </sheetView>
  </sheetViews>
  <sheetFormatPr defaultRowHeight="12.75" x14ac:dyDescent="0.2"/>
  <cols>
    <col min="1" max="8" width="14.7109375" bestFit="1" customWidth="1"/>
    <col min="9" max="9" width="11.140625" bestFit="1" customWidth="1"/>
    <col min="10" max="10" width="18.28515625" bestFit="1" customWidth="1"/>
    <col min="11" max="17" width="14.7109375" bestFit="1" customWidth="1"/>
    <col min="18" max="18" width="4.7109375" bestFit="1" customWidth="1"/>
  </cols>
  <sheetData>
    <row r="1" spans="1:17" ht="18" customHeight="1" x14ac:dyDescent="0.2">
      <c r="A1" s="416" t="s">
        <v>778</v>
      </c>
      <c r="B1" s="416"/>
      <c r="C1" s="416"/>
      <c r="D1" s="416"/>
      <c r="E1" s="416"/>
      <c r="F1" s="416"/>
      <c r="G1" s="416"/>
      <c r="H1" s="416"/>
      <c r="I1" s="416"/>
    </row>
    <row r="2" spans="1:17" s="5" customFormat="1" ht="76.5" customHeight="1" x14ac:dyDescent="0.2">
      <c r="A2" s="9" t="s">
        <v>415</v>
      </c>
      <c r="B2" s="9" t="s">
        <v>416</v>
      </c>
      <c r="C2" s="9" t="s">
        <v>417</v>
      </c>
      <c r="D2" s="9" t="s">
        <v>418</v>
      </c>
      <c r="E2" s="9" t="s">
        <v>1034</v>
      </c>
      <c r="F2" s="10" t="s">
        <v>188</v>
      </c>
      <c r="G2" s="10" t="s">
        <v>426</v>
      </c>
      <c r="H2" s="9" t="s">
        <v>1035</v>
      </c>
      <c r="I2" s="9" t="s">
        <v>420</v>
      </c>
      <c r="J2" s="9" t="s">
        <v>1036</v>
      </c>
      <c r="K2" s="10" t="s">
        <v>421</v>
      </c>
      <c r="L2" s="9" t="s">
        <v>1037</v>
      </c>
      <c r="M2" s="9" t="s">
        <v>422</v>
      </c>
      <c r="N2" s="9" t="s">
        <v>1038</v>
      </c>
      <c r="O2" s="10" t="s">
        <v>423</v>
      </c>
      <c r="P2" s="10" t="s">
        <v>424</v>
      </c>
      <c r="Q2" s="10" t="s">
        <v>425</v>
      </c>
    </row>
    <row r="3" spans="1:17" s="5" customFormat="1" ht="18" customHeight="1" x14ac:dyDescent="0.2">
      <c r="A3" s="3" t="s">
        <v>24</v>
      </c>
      <c r="B3" s="34">
        <v>28452.85</v>
      </c>
      <c r="C3" s="41">
        <v>3668649.11</v>
      </c>
      <c r="D3" s="41">
        <v>845400.34</v>
      </c>
      <c r="E3" s="49">
        <v>23.04</v>
      </c>
      <c r="F3" s="41">
        <v>7912284.4900000002</v>
      </c>
      <c r="G3" s="41">
        <v>1950906.33</v>
      </c>
      <c r="H3" s="49">
        <v>24.66</v>
      </c>
      <c r="I3" s="41">
        <v>844261.48</v>
      </c>
      <c r="J3" s="15">
        <v>100</v>
      </c>
      <c r="K3" s="41">
        <v>1949508.07</v>
      </c>
      <c r="L3" s="49">
        <v>100</v>
      </c>
      <c r="M3" s="34">
        <v>1138.8599999999999</v>
      </c>
      <c r="N3" s="49">
        <v>0.13</v>
      </c>
      <c r="O3" s="41">
        <v>533294.54</v>
      </c>
      <c r="P3" s="41">
        <v>1950906.33</v>
      </c>
      <c r="Q3" s="28">
        <v>270.69</v>
      </c>
    </row>
    <row r="4" spans="1:17" s="5" customFormat="1" ht="18" customHeight="1" x14ac:dyDescent="0.2">
      <c r="A4" s="3" t="s">
        <v>25</v>
      </c>
      <c r="B4" s="34">
        <v>12949.9943</v>
      </c>
      <c r="C4" s="41">
        <v>1780678.8910000001</v>
      </c>
      <c r="D4" s="41">
        <v>387148.20240000001</v>
      </c>
      <c r="E4" s="49">
        <v>21.741606780000001</v>
      </c>
      <c r="F4" s="41">
        <v>3556591.5359999998</v>
      </c>
      <c r="G4" s="41">
        <v>810368.25020000001</v>
      </c>
      <c r="H4" s="49">
        <v>22.784968191000001</v>
      </c>
      <c r="I4" s="41">
        <v>386544.55699999997</v>
      </c>
      <c r="J4" s="15">
        <v>100</v>
      </c>
      <c r="K4" s="41">
        <v>809737.96169999999</v>
      </c>
      <c r="L4" s="49">
        <v>100</v>
      </c>
      <c r="M4" s="34">
        <v>603.64658059999999</v>
      </c>
      <c r="N4" s="49">
        <v>0.15616481199999999</v>
      </c>
      <c r="O4" s="41">
        <v>225998.89</v>
      </c>
      <c r="P4" s="41">
        <v>810368.25020000001</v>
      </c>
      <c r="Q4" s="28">
        <v>284.39999999999998</v>
      </c>
    </row>
    <row r="5" spans="1:17" s="5" customFormat="1" ht="18" customHeight="1" x14ac:dyDescent="0.2">
      <c r="A5" s="3" t="s">
        <v>110</v>
      </c>
      <c r="B5" s="34">
        <v>2178.67535</v>
      </c>
      <c r="C5" s="41">
        <v>318767.12959999999</v>
      </c>
      <c r="D5" s="28">
        <v>83715.623930000002</v>
      </c>
      <c r="E5" s="49">
        <v>26.262313819999999</v>
      </c>
      <c r="F5" s="41">
        <v>660248.72569999995</v>
      </c>
      <c r="G5" s="41">
        <v>164990.22899999999</v>
      </c>
      <c r="H5" s="49">
        <v>24.989102219999999</v>
      </c>
      <c r="I5" s="28">
        <v>83612.943150000006</v>
      </c>
      <c r="J5" s="15">
        <v>100</v>
      </c>
      <c r="K5" s="41">
        <v>164854.60509999999</v>
      </c>
      <c r="L5" s="49">
        <v>100</v>
      </c>
      <c r="M5" s="34">
        <v>102.68078</v>
      </c>
      <c r="N5" s="49">
        <v>0.122654261</v>
      </c>
      <c r="O5" s="28">
        <v>43313.93</v>
      </c>
      <c r="P5" s="41">
        <v>164990.22899999999</v>
      </c>
      <c r="Q5" s="28">
        <v>273.14</v>
      </c>
    </row>
    <row r="6" spans="1:17" s="5" customFormat="1" ht="18" customHeight="1" x14ac:dyDescent="0.2">
      <c r="A6" s="3" t="s">
        <v>111</v>
      </c>
      <c r="B6" s="34">
        <v>2721.5356700000002</v>
      </c>
      <c r="C6" s="41">
        <v>364680.76779999997</v>
      </c>
      <c r="D6" s="28">
        <v>83204.948210000002</v>
      </c>
      <c r="E6" s="49">
        <v>22.815831150000001</v>
      </c>
      <c r="F6" s="41">
        <v>778998.8406</v>
      </c>
      <c r="G6" s="41">
        <v>183175.4026</v>
      </c>
      <c r="H6" s="49">
        <v>23.51420735</v>
      </c>
      <c r="I6" s="28">
        <v>83091.030119999996</v>
      </c>
      <c r="J6" s="15">
        <v>100</v>
      </c>
      <c r="K6" s="41">
        <v>183032.51680000001</v>
      </c>
      <c r="L6" s="49">
        <v>100</v>
      </c>
      <c r="M6" s="34">
        <v>113.91809000000001</v>
      </c>
      <c r="N6" s="49">
        <v>0.13710034600000001</v>
      </c>
      <c r="O6" s="28">
        <v>50158.51</v>
      </c>
      <c r="P6" s="41">
        <v>183175.4026</v>
      </c>
      <c r="Q6" s="28">
        <v>276.26</v>
      </c>
    </row>
    <row r="7" spans="1:17" s="5" customFormat="1" ht="18" customHeight="1" x14ac:dyDescent="0.2">
      <c r="A7" s="3" t="s">
        <v>112</v>
      </c>
      <c r="B7" s="34">
        <v>2233.2751400000002</v>
      </c>
      <c r="C7" s="41">
        <v>310164.69990000001</v>
      </c>
      <c r="D7" s="28">
        <v>62865.071689999997</v>
      </c>
      <c r="E7" s="49">
        <v>20.268287050000001</v>
      </c>
      <c r="F7" s="41">
        <v>610435.44330000004</v>
      </c>
      <c r="G7" s="41">
        <v>144483.1483</v>
      </c>
      <c r="H7" s="49">
        <v>23.6688662</v>
      </c>
      <c r="I7" s="28">
        <v>62723.324070000002</v>
      </c>
      <c r="J7" s="15">
        <v>100</v>
      </c>
      <c r="K7" s="41">
        <v>144351.99290000001</v>
      </c>
      <c r="L7" s="49">
        <v>100</v>
      </c>
      <c r="M7" s="34">
        <v>141.7487606</v>
      </c>
      <c r="N7" s="49">
        <v>0.22599051100000001</v>
      </c>
      <c r="O7" s="28">
        <v>44334.400000000001</v>
      </c>
      <c r="P7" s="41">
        <v>144483.1483</v>
      </c>
      <c r="Q7" s="28">
        <v>278.37</v>
      </c>
    </row>
    <row r="8" spans="1:17" s="5" customFormat="1" ht="18" customHeight="1" x14ac:dyDescent="0.2">
      <c r="A8" s="3" t="s">
        <v>113</v>
      </c>
      <c r="B8" s="34">
        <v>2838.37889</v>
      </c>
      <c r="C8" s="41">
        <v>384158.7709</v>
      </c>
      <c r="D8" s="28">
        <v>78884.320600000006</v>
      </c>
      <c r="E8" s="49">
        <v>20.534301589999998</v>
      </c>
      <c r="F8" s="41">
        <v>759243.54940000002</v>
      </c>
      <c r="G8" s="41">
        <v>160922.8175</v>
      </c>
      <c r="H8" s="49">
        <v>21.19515109</v>
      </c>
      <c r="I8" s="28">
        <v>78759.30962</v>
      </c>
      <c r="J8" s="15">
        <v>100</v>
      </c>
      <c r="K8" s="41">
        <v>160795.55840000001</v>
      </c>
      <c r="L8" s="49">
        <v>100</v>
      </c>
      <c r="M8" s="34">
        <v>125.01098</v>
      </c>
      <c r="N8" s="49">
        <v>0.15872533699999999</v>
      </c>
      <c r="O8" s="28">
        <v>41430.03</v>
      </c>
      <c r="P8" s="41">
        <v>160922.8175</v>
      </c>
      <c r="Q8" s="28">
        <v>281.14999999999998</v>
      </c>
    </row>
    <row r="9" spans="1:17" s="5" customFormat="1" ht="18" customHeight="1" x14ac:dyDescent="0.2">
      <c r="A9" s="3" t="s">
        <v>114</v>
      </c>
      <c r="B9" s="34">
        <v>2978.12925</v>
      </c>
      <c r="C9" s="41">
        <v>402907.52269999997</v>
      </c>
      <c r="D9" s="28">
        <v>78478.237970000002</v>
      </c>
      <c r="E9" s="49">
        <v>19.477977840000001</v>
      </c>
      <c r="F9" s="41">
        <v>747664.97730000003</v>
      </c>
      <c r="G9" s="41">
        <v>156796.65289999999</v>
      </c>
      <c r="H9" s="49">
        <v>20.971512323999999</v>
      </c>
      <c r="I9" s="28">
        <v>78357.95</v>
      </c>
      <c r="J9" s="15">
        <v>100</v>
      </c>
      <c r="K9" s="41">
        <v>156703.28839999999</v>
      </c>
      <c r="L9" s="49">
        <v>100</v>
      </c>
      <c r="M9" s="34">
        <v>120.28797</v>
      </c>
      <c r="N9" s="49">
        <v>0.15351086899999999</v>
      </c>
      <c r="O9" s="28">
        <v>46762.02</v>
      </c>
      <c r="P9" s="41">
        <v>156796.65289999999</v>
      </c>
      <c r="Q9" s="28">
        <v>284.39999999999998</v>
      </c>
    </row>
    <row r="10" spans="1:17" s="5" customFormat="1" ht="15" customHeight="1" x14ac:dyDescent="0.2">
      <c r="A10" s="418" t="s">
        <v>427</v>
      </c>
      <c r="B10" s="418"/>
      <c r="C10" s="418"/>
      <c r="D10" s="418"/>
      <c r="E10" s="418"/>
      <c r="F10" s="418"/>
      <c r="G10" s="418"/>
    </row>
    <row r="11" spans="1:17" s="5" customFormat="1" ht="13.5" customHeight="1" x14ac:dyDescent="0.2">
      <c r="A11" s="418" t="s">
        <v>58</v>
      </c>
      <c r="B11" s="418"/>
      <c r="C11" s="418"/>
      <c r="D11" s="418"/>
      <c r="E11" s="418"/>
      <c r="F11" s="418"/>
      <c r="G11" s="418"/>
    </row>
    <row r="12" spans="1:17" s="5" customFormat="1" ht="13.5" customHeight="1" x14ac:dyDescent="0.2">
      <c r="A12" s="418" t="s">
        <v>343</v>
      </c>
      <c r="B12" s="418"/>
      <c r="C12" s="418"/>
      <c r="D12" s="418"/>
      <c r="E12" s="418"/>
      <c r="F12" s="418"/>
      <c r="G12" s="418"/>
    </row>
    <row r="13" spans="1:17" s="5" customFormat="1" ht="26.85" customHeight="1" x14ac:dyDescent="0.2"/>
  </sheetData>
  <mergeCells count="4">
    <mergeCell ref="A1:I1"/>
    <mergeCell ref="A10:G10"/>
    <mergeCell ref="A11:G11"/>
    <mergeCell ref="A12:G12"/>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
  <sheetViews>
    <sheetView topLeftCell="B1" zoomScaleNormal="100" workbookViewId="0">
      <selection activeCell="L2" sqref="L2"/>
    </sheetView>
  </sheetViews>
  <sheetFormatPr defaultRowHeight="12.75" x14ac:dyDescent="0.2"/>
  <cols>
    <col min="1" max="15" width="14.7109375" bestFit="1" customWidth="1"/>
    <col min="16" max="16" width="4.7109375" bestFit="1" customWidth="1"/>
  </cols>
  <sheetData>
    <row r="1" spans="1:17" ht="14.25" customHeight="1" x14ac:dyDescent="0.2">
      <c r="A1" s="416" t="s">
        <v>1021</v>
      </c>
      <c r="B1" s="416"/>
      <c r="C1" s="416"/>
    </row>
    <row r="2" spans="1:17" s="5" customFormat="1" ht="71.25" customHeight="1" x14ac:dyDescent="0.2">
      <c r="A2" s="47" t="s">
        <v>428</v>
      </c>
      <c r="B2" s="47" t="s">
        <v>162</v>
      </c>
      <c r="C2" s="47" t="s">
        <v>187</v>
      </c>
      <c r="D2" s="47" t="s">
        <v>418</v>
      </c>
      <c r="E2" s="47" t="s">
        <v>1034</v>
      </c>
      <c r="F2" s="47" t="s">
        <v>204</v>
      </c>
      <c r="G2" s="47" t="s">
        <v>429</v>
      </c>
      <c r="H2" s="47" t="s">
        <v>1035</v>
      </c>
      <c r="I2" s="47" t="s">
        <v>420</v>
      </c>
      <c r="J2" s="47" t="s">
        <v>1036</v>
      </c>
      <c r="K2" s="47" t="s">
        <v>430</v>
      </c>
      <c r="L2" s="47" t="s">
        <v>1037</v>
      </c>
      <c r="M2" s="47" t="s">
        <v>431</v>
      </c>
      <c r="N2" s="47" t="s">
        <v>432</v>
      </c>
      <c r="O2" s="47" t="s">
        <v>433</v>
      </c>
    </row>
    <row r="3" spans="1:17" s="5" customFormat="1" ht="18" customHeight="1" x14ac:dyDescent="0.2">
      <c r="A3" s="67" t="s">
        <v>24</v>
      </c>
      <c r="B3" s="391">
        <v>1915</v>
      </c>
      <c r="C3" s="390">
        <v>14.16864</v>
      </c>
      <c r="D3" s="390">
        <v>14.16864</v>
      </c>
      <c r="E3" s="69">
        <v>100</v>
      </c>
      <c r="F3" s="69">
        <v>30.293251940000001</v>
      </c>
      <c r="G3" s="69">
        <v>30.293251940000001</v>
      </c>
      <c r="H3" s="69">
        <v>100</v>
      </c>
      <c r="I3" s="390">
        <v>14.16864</v>
      </c>
      <c r="J3" s="69">
        <v>100</v>
      </c>
      <c r="K3" s="390">
        <v>30.293251940000001</v>
      </c>
      <c r="L3" s="391">
        <v>100</v>
      </c>
      <c r="M3" s="69">
        <v>30.293251940000001</v>
      </c>
      <c r="N3" s="69">
        <v>30.293251940000001</v>
      </c>
      <c r="O3" s="69">
        <v>0.32</v>
      </c>
    </row>
    <row r="4" spans="1:17" s="5" customFormat="1" ht="18" customHeight="1" x14ac:dyDescent="0.2">
      <c r="A4" s="67" t="s">
        <v>25</v>
      </c>
      <c r="B4" s="391">
        <f>SUM(B5:B9)</f>
        <v>1964</v>
      </c>
      <c r="C4" s="390">
        <f>SUM(C5:C9)</f>
        <v>14.387870000000001</v>
      </c>
      <c r="D4" s="390">
        <f>SUM(D5:D9)</f>
        <v>13.89878</v>
      </c>
      <c r="E4" s="69">
        <f>E5</f>
        <v>100</v>
      </c>
      <c r="F4" s="68">
        <f t="shared" ref="F4:G4" si="0">SUM(F5:F9)</f>
        <v>25.69988674</v>
      </c>
      <c r="G4" s="68">
        <f t="shared" si="0"/>
        <v>24.84922925</v>
      </c>
      <c r="H4" s="69">
        <f>H5</f>
        <v>100</v>
      </c>
      <c r="I4" s="390">
        <f>SUM(I5:I9)</f>
        <v>13.898750000000001</v>
      </c>
      <c r="J4" s="69">
        <f>J5</f>
        <v>100</v>
      </c>
      <c r="K4" s="390">
        <f>SUM(K5:K9)</f>
        <v>24.84922925</v>
      </c>
      <c r="L4" s="391">
        <f>L5</f>
        <v>100</v>
      </c>
      <c r="M4" s="69">
        <f t="shared" ref="M4:N4" si="1">SUM(M5:M17)</f>
        <v>25.69906885</v>
      </c>
      <c r="N4" s="69">
        <f t="shared" si="1"/>
        <v>25.69906885</v>
      </c>
      <c r="O4" s="69">
        <v>0.35</v>
      </c>
    </row>
    <row r="5" spans="1:17" s="5" customFormat="1" ht="18" customHeight="1" x14ac:dyDescent="0.2">
      <c r="A5" s="67" t="s">
        <v>110</v>
      </c>
      <c r="B5" s="391">
        <v>227</v>
      </c>
      <c r="C5" s="390">
        <v>3.8297400000000001</v>
      </c>
      <c r="D5" s="390">
        <v>3.8297400000000001</v>
      </c>
      <c r="E5" s="69">
        <v>100</v>
      </c>
      <c r="F5" s="68">
        <v>7.4556996</v>
      </c>
      <c r="G5" s="68">
        <v>7.4556996</v>
      </c>
      <c r="H5" s="69">
        <v>100</v>
      </c>
      <c r="I5" s="390">
        <v>3.8297400000000001</v>
      </c>
      <c r="J5" s="69">
        <v>100</v>
      </c>
      <c r="K5" s="390">
        <v>7.4556996</v>
      </c>
      <c r="L5" s="391">
        <v>100</v>
      </c>
      <c r="M5" s="69">
        <v>7.4556996</v>
      </c>
      <c r="N5" s="69">
        <v>7.4556996</v>
      </c>
      <c r="O5" s="69">
        <v>0.32</v>
      </c>
    </row>
    <row r="6" spans="1:17" s="5" customFormat="1" ht="18" customHeight="1" x14ac:dyDescent="0.2">
      <c r="A6" s="67" t="s">
        <v>111</v>
      </c>
      <c r="B6" s="391">
        <v>186</v>
      </c>
      <c r="C6" s="390">
        <v>3.7104400000000002</v>
      </c>
      <c r="D6" s="390">
        <v>3.7104400000000002</v>
      </c>
      <c r="E6" s="69">
        <v>100</v>
      </c>
      <c r="F6" s="68">
        <v>7.1589378200000002</v>
      </c>
      <c r="G6" s="68">
        <v>7.1589378200000002</v>
      </c>
      <c r="H6" s="69">
        <v>100</v>
      </c>
      <c r="I6" s="390">
        <v>3.7104400000000002</v>
      </c>
      <c r="J6" s="69">
        <v>100</v>
      </c>
      <c r="K6" s="390">
        <v>7.1589378200000002</v>
      </c>
      <c r="L6" s="391">
        <v>100</v>
      </c>
      <c r="M6" s="69">
        <v>7.1589378200000002</v>
      </c>
      <c r="N6" s="69">
        <v>7.1589378200000002</v>
      </c>
      <c r="O6" s="69">
        <v>0.35</v>
      </c>
    </row>
    <row r="7" spans="1:17" s="5" customFormat="1" ht="18" customHeight="1" x14ac:dyDescent="0.2">
      <c r="A7" s="67" t="s">
        <v>112</v>
      </c>
      <c r="B7" s="391">
        <v>151</v>
      </c>
      <c r="C7" s="390">
        <v>2.7530299999999999</v>
      </c>
      <c r="D7" s="390">
        <v>2.7509899999999998</v>
      </c>
      <c r="E7" s="69">
        <v>99.93</v>
      </c>
      <c r="F7" s="68">
        <v>5.68815092</v>
      </c>
      <c r="G7" s="68">
        <v>5.6873330299999996</v>
      </c>
      <c r="H7" s="69">
        <v>99.99</v>
      </c>
      <c r="I7" s="390">
        <v>2.7509899999999998</v>
      </c>
      <c r="J7" s="69">
        <v>100</v>
      </c>
      <c r="K7" s="390">
        <v>5.6873330299999996</v>
      </c>
      <c r="L7" s="391">
        <v>100</v>
      </c>
      <c r="M7" s="69">
        <v>5.6873330299999996</v>
      </c>
      <c r="N7" s="69">
        <v>5.6873330299999996</v>
      </c>
      <c r="O7" s="69">
        <v>0.35</v>
      </c>
    </row>
    <row r="8" spans="1:17" s="5" customFormat="1" ht="18" customHeight="1" x14ac:dyDescent="0.2">
      <c r="A8" s="67" t="s">
        <v>113</v>
      </c>
      <c r="B8" s="391">
        <v>550</v>
      </c>
      <c r="C8" s="390">
        <v>2.16919</v>
      </c>
      <c r="D8" s="390">
        <v>1.9990300000000001</v>
      </c>
      <c r="E8" s="68">
        <v>92.155500000000004</v>
      </c>
      <c r="F8" s="68">
        <v>4.4027000000000003</v>
      </c>
      <c r="G8" s="68">
        <v>3.9009</v>
      </c>
      <c r="H8" s="69">
        <v>88.6</v>
      </c>
      <c r="I8" s="390">
        <v>1.9990000000000001</v>
      </c>
      <c r="J8" s="69">
        <v>100</v>
      </c>
      <c r="K8" s="390">
        <v>3.9009</v>
      </c>
      <c r="L8" s="391">
        <v>100</v>
      </c>
      <c r="M8" s="69">
        <v>4.4027000000000003</v>
      </c>
      <c r="N8" s="69">
        <v>4.4027000000000003</v>
      </c>
      <c r="O8" s="69">
        <v>0.35</v>
      </c>
    </row>
    <row r="9" spans="1:17" s="5" customFormat="1" ht="18" customHeight="1" x14ac:dyDescent="0.2">
      <c r="A9" s="67" t="s">
        <v>114</v>
      </c>
      <c r="B9" s="394">
        <v>850.00000000000011</v>
      </c>
      <c r="C9" s="396">
        <v>1.92547</v>
      </c>
      <c r="D9" s="396">
        <v>1.6085799999999999</v>
      </c>
      <c r="E9" s="395">
        <v>83.541899999999998</v>
      </c>
      <c r="F9" s="68">
        <v>0.99439840000000002</v>
      </c>
      <c r="G9" s="395">
        <v>0.64635880000000001</v>
      </c>
      <c r="H9" s="397">
        <v>65</v>
      </c>
      <c r="I9" s="396">
        <v>1.6085799999999999</v>
      </c>
      <c r="J9" s="397">
        <v>100</v>
      </c>
      <c r="K9" s="396">
        <v>0.64635880000000001</v>
      </c>
      <c r="L9" s="394">
        <v>100</v>
      </c>
      <c r="M9" s="69">
        <v>0.99439840000000002</v>
      </c>
      <c r="N9" s="69">
        <v>0.99439840000000002</v>
      </c>
      <c r="O9" s="69">
        <v>0.34607368500000002</v>
      </c>
      <c r="P9" s="392"/>
      <c r="Q9" s="393"/>
    </row>
    <row r="10" spans="1:17" s="5" customFormat="1" ht="18" customHeight="1" x14ac:dyDescent="0.2">
      <c r="A10" s="514" t="s">
        <v>157</v>
      </c>
      <c r="B10" s="514"/>
      <c r="C10" s="514"/>
      <c r="D10" s="514"/>
      <c r="E10" s="514"/>
      <c r="F10" s="514"/>
      <c r="G10" s="514"/>
      <c r="H10" s="514"/>
      <c r="I10" s="514"/>
      <c r="J10" s="514"/>
      <c r="K10" s="514"/>
      <c r="L10" s="514"/>
      <c r="M10" s="514"/>
      <c r="N10" s="514"/>
      <c r="O10" s="514"/>
    </row>
    <row r="11" spans="1:17" s="5" customFormat="1" ht="17.25" customHeight="1" x14ac:dyDescent="0.2">
      <c r="A11" s="514" t="s">
        <v>389</v>
      </c>
      <c r="B11" s="514"/>
      <c r="C11" s="514"/>
      <c r="D11" s="514"/>
      <c r="E11" s="514"/>
      <c r="F11" s="514"/>
      <c r="G11" s="514"/>
      <c r="H11" s="514"/>
      <c r="I11" s="514"/>
      <c r="J11" s="514"/>
      <c r="K11" s="514"/>
      <c r="L11" s="514"/>
      <c r="M11" s="514"/>
      <c r="N11" s="514"/>
      <c r="O11" s="514"/>
    </row>
    <row r="12" spans="1:17" s="5" customFormat="1" ht="28.35" customHeight="1" x14ac:dyDescent="0.2"/>
  </sheetData>
  <mergeCells count="3">
    <mergeCell ref="A1:C1"/>
    <mergeCell ref="A10:O10"/>
    <mergeCell ref="A11:O11"/>
  </mergeCells>
  <pageMargins left="0.78431372549019618" right="0.78431372549019618" top="0.98039215686274517" bottom="0.98039215686274517" header="0.50980392156862753" footer="0.50980392156862753"/>
  <pageSetup paperSize="9" orientation="portrait" useFirstPageNumber="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
  <sheetViews>
    <sheetView zoomScaleNormal="100" workbookViewId="0">
      <selection activeCell="I19" sqref="I19"/>
    </sheetView>
  </sheetViews>
  <sheetFormatPr defaultRowHeight="12.75" x14ac:dyDescent="0.2"/>
  <cols>
    <col min="1" max="1" width="14.7109375" bestFit="1" customWidth="1"/>
    <col min="2" max="2" width="9.140625" bestFit="1" customWidth="1"/>
    <col min="3" max="3" width="10.140625" bestFit="1" customWidth="1"/>
    <col min="4" max="4" width="9.42578125" bestFit="1" customWidth="1"/>
    <col min="5" max="5" width="10.140625" bestFit="1" customWidth="1"/>
    <col min="6" max="6" width="9.5703125" bestFit="1" customWidth="1"/>
    <col min="7" max="11" width="10.140625" bestFit="1" customWidth="1"/>
    <col min="12" max="12" width="9.85546875" bestFit="1" customWidth="1"/>
    <col min="13" max="13" width="9.28515625" bestFit="1" customWidth="1"/>
    <col min="14" max="14" width="10.28515625" bestFit="1" customWidth="1"/>
    <col min="15" max="15" width="11.7109375" bestFit="1" customWidth="1"/>
    <col min="16" max="16" width="9.7109375" bestFit="1" customWidth="1"/>
    <col min="17" max="17" width="8.28515625" bestFit="1" customWidth="1"/>
    <col min="18" max="18" width="9.140625" bestFit="1" customWidth="1"/>
    <col min="19" max="19" width="4.7109375" bestFit="1" customWidth="1"/>
  </cols>
  <sheetData>
    <row r="1" spans="1:18" ht="18" customHeight="1" x14ac:dyDescent="0.2">
      <c r="A1" s="416" t="s">
        <v>11</v>
      </c>
      <c r="B1" s="416"/>
      <c r="C1" s="416"/>
      <c r="D1" s="416"/>
      <c r="E1" s="416"/>
      <c r="F1" s="416"/>
      <c r="G1" s="416"/>
      <c r="H1" s="416"/>
      <c r="I1" s="416"/>
      <c r="J1" s="416"/>
      <c r="K1" s="416"/>
      <c r="L1" s="416"/>
      <c r="M1" s="416"/>
      <c r="N1" s="416"/>
      <c r="O1" s="416"/>
      <c r="P1" s="416"/>
      <c r="Q1" s="416"/>
      <c r="R1" s="416"/>
    </row>
    <row r="2" spans="1:18" s="5" customFormat="1" ht="25.5" customHeight="1" x14ac:dyDescent="0.2">
      <c r="A2" s="420" t="s">
        <v>434</v>
      </c>
      <c r="B2" s="420" t="s">
        <v>185</v>
      </c>
      <c r="C2" s="485" t="s">
        <v>435</v>
      </c>
      <c r="D2" s="486"/>
      <c r="E2" s="485" t="s">
        <v>436</v>
      </c>
      <c r="F2" s="486"/>
      <c r="G2" s="471" t="s">
        <v>437</v>
      </c>
      <c r="H2" s="502"/>
      <c r="I2" s="502"/>
      <c r="J2" s="472"/>
      <c r="K2" s="471" t="s">
        <v>438</v>
      </c>
      <c r="L2" s="502"/>
      <c r="M2" s="502"/>
      <c r="N2" s="472"/>
      <c r="O2" s="485" t="s">
        <v>104</v>
      </c>
      <c r="P2" s="486"/>
      <c r="Q2" s="516" t="s">
        <v>439</v>
      </c>
      <c r="R2" s="517"/>
    </row>
    <row r="3" spans="1:18" s="5" customFormat="1" ht="13.5" customHeight="1" x14ac:dyDescent="0.2">
      <c r="A3" s="515"/>
      <c r="B3" s="515"/>
      <c r="C3" s="487"/>
      <c r="D3" s="488"/>
      <c r="E3" s="487"/>
      <c r="F3" s="488"/>
      <c r="G3" s="471" t="s">
        <v>440</v>
      </c>
      <c r="H3" s="472"/>
      <c r="I3" s="471" t="s">
        <v>441</v>
      </c>
      <c r="J3" s="472"/>
      <c r="K3" s="471" t="s">
        <v>440</v>
      </c>
      <c r="L3" s="472"/>
      <c r="M3" s="471" t="s">
        <v>441</v>
      </c>
      <c r="N3" s="472"/>
      <c r="O3" s="487"/>
      <c r="P3" s="488"/>
      <c r="Q3" s="518"/>
      <c r="R3" s="519"/>
    </row>
    <row r="4" spans="1:18" s="5" customFormat="1" ht="51" x14ac:dyDescent="0.2">
      <c r="A4" s="421"/>
      <c r="B4" s="421"/>
      <c r="C4" s="17" t="s">
        <v>442</v>
      </c>
      <c r="D4" s="16" t="s">
        <v>443</v>
      </c>
      <c r="E4" s="17" t="s">
        <v>442</v>
      </c>
      <c r="F4" s="16" t="s">
        <v>443</v>
      </c>
      <c r="G4" s="17" t="s">
        <v>442</v>
      </c>
      <c r="H4" s="16" t="s">
        <v>443</v>
      </c>
      <c r="I4" s="17" t="s">
        <v>442</v>
      </c>
      <c r="J4" s="16" t="s">
        <v>443</v>
      </c>
      <c r="K4" s="17" t="s">
        <v>442</v>
      </c>
      <c r="L4" s="16" t="s">
        <v>443</v>
      </c>
      <c r="M4" s="17" t="s">
        <v>442</v>
      </c>
      <c r="N4" s="16" t="s">
        <v>443</v>
      </c>
      <c r="O4" s="17" t="s">
        <v>442</v>
      </c>
      <c r="P4" s="16" t="s">
        <v>443</v>
      </c>
      <c r="Q4" s="17" t="s">
        <v>444</v>
      </c>
      <c r="R4" s="16" t="s">
        <v>443</v>
      </c>
    </row>
    <row r="5" spans="1:18" s="5" customFormat="1" ht="15" customHeight="1" x14ac:dyDescent="0.2">
      <c r="A5" s="3" t="s">
        <v>24</v>
      </c>
      <c r="B5" s="11">
        <v>248</v>
      </c>
      <c r="C5" s="28">
        <v>438</v>
      </c>
      <c r="D5" s="28">
        <v>39.158369999999998</v>
      </c>
      <c r="E5" s="28">
        <v>271</v>
      </c>
      <c r="F5" s="28">
        <v>17.779123240000001</v>
      </c>
      <c r="G5" s="28">
        <v>19158</v>
      </c>
      <c r="H5" s="28">
        <v>1308.5016734999999</v>
      </c>
      <c r="I5" s="28">
        <v>11298</v>
      </c>
      <c r="J5" s="28">
        <v>884.62804249999999</v>
      </c>
      <c r="K5" s="28">
        <v>2</v>
      </c>
      <c r="L5" s="28">
        <v>7.5679999999999997E-2</v>
      </c>
      <c r="M5" s="28">
        <v>0</v>
      </c>
      <c r="N5" s="28">
        <v>0</v>
      </c>
      <c r="O5" s="28">
        <v>31167</v>
      </c>
      <c r="P5" s="28">
        <v>2250.1428892399999</v>
      </c>
      <c r="Q5" s="28">
        <v>9</v>
      </c>
      <c r="R5" s="28">
        <v>0.67341037000000004</v>
      </c>
    </row>
    <row r="6" spans="1:18" s="5" customFormat="1" ht="15" customHeight="1" x14ac:dyDescent="0.2">
      <c r="A6" s="3" t="s">
        <v>25</v>
      </c>
      <c r="B6" s="11">
        <v>103</v>
      </c>
      <c r="C6" s="28">
        <v>34</v>
      </c>
      <c r="D6" s="28">
        <v>3.2474677500000002</v>
      </c>
      <c r="E6" s="28">
        <v>461</v>
      </c>
      <c r="F6" s="28">
        <v>26.663052945</v>
      </c>
      <c r="G6" s="28">
        <v>0</v>
      </c>
      <c r="H6" s="28">
        <v>0</v>
      </c>
      <c r="I6" s="28">
        <v>0</v>
      </c>
      <c r="J6" s="28">
        <v>0</v>
      </c>
      <c r="K6" s="28">
        <v>0</v>
      </c>
      <c r="L6" s="28">
        <v>0</v>
      </c>
      <c r="M6" s="28">
        <v>0</v>
      </c>
      <c r="N6" s="28">
        <v>0</v>
      </c>
      <c r="O6" s="28">
        <v>495</v>
      </c>
      <c r="P6" s="28">
        <v>29.910520694999999</v>
      </c>
      <c r="Q6" s="28">
        <v>49</v>
      </c>
      <c r="R6" s="28">
        <v>2.83</v>
      </c>
    </row>
    <row r="7" spans="1:18" s="5" customFormat="1" ht="15" customHeight="1" x14ac:dyDescent="0.2">
      <c r="A7" s="3" t="s">
        <v>110</v>
      </c>
      <c r="B7" s="11">
        <v>19</v>
      </c>
      <c r="C7" s="28">
        <v>7</v>
      </c>
      <c r="D7" s="28">
        <v>0.68431137500000006</v>
      </c>
      <c r="E7" s="28">
        <v>51</v>
      </c>
      <c r="F7" s="28">
        <v>3.5252401999999998</v>
      </c>
      <c r="G7" s="28">
        <v>0</v>
      </c>
      <c r="H7" s="28">
        <v>0</v>
      </c>
      <c r="I7" s="28">
        <v>0</v>
      </c>
      <c r="J7" s="28">
        <v>0</v>
      </c>
      <c r="K7" s="28">
        <v>0</v>
      </c>
      <c r="L7" s="28">
        <v>0</v>
      </c>
      <c r="M7" s="28">
        <v>0</v>
      </c>
      <c r="N7" s="28">
        <v>0</v>
      </c>
      <c r="O7" s="28">
        <v>58</v>
      </c>
      <c r="P7" s="28">
        <v>4.2095515749999999</v>
      </c>
      <c r="Q7" s="28">
        <v>6</v>
      </c>
      <c r="R7" s="28">
        <v>0.47</v>
      </c>
    </row>
    <row r="8" spans="1:18" s="5" customFormat="1" ht="15" customHeight="1" x14ac:dyDescent="0.2">
      <c r="A8" s="3" t="s">
        <v>111</v>
      </c>
      <c r="B8" s="11">
        <v>22</v>
      </c>
      <c r="C8" s="28">
        <v>12</v>
      </c>
      <c r="D8" s="28">
        <v>1.132248125</v>
      </c>
      <c r="E8" s="28">
        <v>28</v>
      </c>
      <c r="F8" s="28">
        <v>2.3083964400000001</v>
      </c>
      <c r="G8" s="28">
        <v>0</v>
      </c>
      <c r="H8" s="28">
        <v>0</v>
      </c>
      <c r="I8" s="28">
        <v>0</v>
      </c>
      <c r="J8" s="28">
        <v>0</v>
      </c>
      <c r="K8" s="28">
        <v>0</v>
      </c>
      <c r="L8" s="28">
        <v>0</v>
      </c>
      <c r="M8" s="28">
        <v>0</v>
      </c>
      <c r="N8" s="28">
        <v>0</v>
      </c>
      <c r="O8" s="28">
        <v>40</v>
      </c>
      <c r="P8" s="28">
        <v>3.4406445649999999</v>
      </c>
      <c r="Q8" s="28">
        <v>7</v>
      </c>
      <c r="R8" s="28">
        <v>0.61333919000000003</v>
      </c>
    </row>
    <row r="9" spans="1:18" s="5" customFormat="1" ht="15" customHeight="1" x14ac:dyDescent="0.2">
      <c r="A9" s="3" t="s">
        <v>112</v>
      </c>
      <c r="B9" s="11">
        <v>19</v>
      </c>
      <c r="C9" s="28">
        <v>4</v>
      </c>
      <c r="D9" s="28">
        <v>0.39871162500000001</v>
      </c>
      <c r="E9" s="28">
        <v>16</v>
      </c>
      <c r="F9" s="28">
        <v>1.3318519099999999</v>
      </c>
      <c r="G9" s="28">
        <v>0</v>
      </c>
      <c r="H9" s="28">
        <v>0</v>
      </c>
      <c r="I9" s="28">
        <v>0</v>
      </c>
      <c r="J9" s="28">
        <v>0</v>
      </c>
      <c r="K9" s="28">
        <v>0</v>
      </c>
      <c r="L9" s="28">
        <v>0</v>
      </c>
      <c r="M9" s="28">
        <v>0</v>
      </c>
      <c r="N9" s="28">
        <v>0</v>
      </c>
      <c r="O9" s="28">
        <v>20</v>
      </c>
      <c r="P9" s="28">
        <v>1.7305635349999999</v>
      </c>
      <c r="Q9" s="28">
        <v>6</v>
      </c>
      <c r="R9" s="28">
        <v>0.54</v>
      </c>
    </row>
    <row r="10" spans="1:18" s="5" customFormat="1" ht="15" customHeight="1" x14ac:dyDescent="0.2">
      <c r="A10" s="3" t="s">
        <v>113</v>
      </c>
      <c r="B10" s="11">
        <v>23</v>
      </c>
      <c r="C10" s="28">
        <v>2</v>
      </c>
      <c r="D10" s="28">
        <v>0.19978699999999999</v>
      </c>
      <c r="E10" s="28">
        <v>9</v>
      </c>
      <c r="F10" s="28">
        <v>0.68873399999999996</v>
      </c>
      <c r="G10" s="28">
        <v>0</v>
      </c>
      <c r="H10" s="28">
        <v>0</v>
      </c>
      <c r="I10" s="28">
        <v>0</v>
      </c>
      <c r="J10" s="28">
        <v>0</v>
      </c>
      <c r="K10" s="28">
        <v>0</v>
      </c>
      <c r="L10" s="28">
        <v>0</v>
      </c>
      <c r="M10" s="28">
        <v>0</v>
      </c>
      <c r="N10" s="28">
        <v>0</v>
      </c>
      <c r="O10" s="28">
        <v>11</v>
      </c>
      <c r="P10" s="28">
        <v>0.88852100000000001</v>
      </c>
      <c r="Q10" s="28">
        <v>3</v>
      </c>
      <c r="R10" s="28">
        <v>0.18</v>
      </c>
    </row>
    <row r="11" spans="1:18" s="5" customFormat="1" ht="15" customHeight="1" x14ac:dyDescent="0.2">
      <c r="A11" s="3" t="s">
        <v>114</v>
      </c>
      <c r="B11" s="11">
        <v>20</v>
      </c>
      <c r="C11" s="28">
        <v>9</v>
      </c>
      <c r="D11" s="28">
        <v>0.83240962500000004</v>
      </c>
      <c r="E11" s="28">
        <v>357</v>
      </c>
      <c r="F11" s="28">
        <v>18.808830395000001</v>
      </c>
      <c r="G11" s="28">
        <v>0</v>
      </c>
      <c r="H11" s="28">
        <v>0</v>
      </c>
      <c r="I11" s="28">
        <v>0</v>
      </c>
      <c r="J11" s="28">
        <v>0</v>
      </c>
      <c r="K11" s="28">
        <v>0</v>
      </c>
      <c r="L11" s="28">
        <v>0</v>
      </c>
      <c r="M11" s="28">
        <v>0</v>
      </c>
      <c r="N11" s="28">
        <v>0</v>
      </c>
      <c r="O11" s="28">
        <v>366</v>
      </c>
      <c r="P11" s="28">
        <v>19.641240020000001</v>
      </c>
      <c r="Q11" s="28">
        <v>49</v>
      </c>
      <c r="R11" s="28">
        <v>2.83</v>
      </c>
    </row>
    <row r="12" spans="1:18" s="5" customFormat="1" ht="14.25" customHeight="1" x14ac:dyDescent="0.2">
      <c r="A12" s="418" t="s">
        <v>445</v>
      </c>
      <c r="B12" s="418"/>
      <c r="C12" s="418"/>
      <c r="D12" s="418"/>
      <c r="E12" s="418"/>
      <c r="F12" s="418"/>
      <c r="G12" s="418"/>
      <c r="H12" s="418"/>
      <c r="I12" s="418"/>
      <c r="J12" s="418"/>
    </row>
    <row r="13" spans="1:18" s="5" customFormat="1" ht="13.5" customHeight="1" x14ac:dyDescent="0.2">
      <c r="A13" s="418" t="s">
        <v>58</v>
      </c>
      <c r="B13" s="418"/>
      <c r="C13" s="418"/>
      <c r="D13" s="418"/>
      <c r="E13" s="418"/>
      <c r="F13" s="418"/>
      <c r="G13" s="418"/>
      <c r="H13" s="418"/>
      <c r="I13" s="418"/>
      <c r="J13" s="418"/>
    </row>
    <row r="14" spans="1:18" s="5" customFormat="1" ht="13.5" customHeight="1" x14ac:dyDescent="0.2">
      <c r="A14" s="418" t="s">
        <v>286</v>
      </c>
      <c r="B14" s="418"/>
      <c r="C14" s="418"/>
      <c r="D14" s="418"/>
      <c r="E14" s="418"/>
      <c r="F14" s="418"/>
      <c r="G14" s="418"/>
      <c r="H14" s="418"/>
      <c r="I14" s="418"/>
      <c r="J14" s="418"/>
    </row>
    <row r="15" spans="1:18" s="5" customFormat="1" ht="28.35" customHeight="1" x14ac:dyDescent="0.2"/>
  </sheetData>
  <mergeCells count="16">
    <mergeCell ref="A12:J12"/>
    <mergeCell ref="A13:J13"/>
    <mergeCell ref="A14:J14"/>
    <mergeCell ref="A1:R1"/>
    <mergeCell ref="A2:A4"/>
    <mergeCell ref="B2:B4"/>
    <mergeCell ref="C2:D3"/>
    <mergeCell ref="E2:F3"/>
    <mergeCell ref="G2:J2"/>
    <mergeCell ref="K2:N2"/>
    <mergeCell ref="O2:P3"/>
    <mergeCell ref="Q2:R3"/>
    <mergeCell ref="G3:H3"/>
    <mergeCell ref="I3:J3"/>
    <mergeCell ref="K3:L3"/>
    <mergeCell ref="M3:N3"/>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
  <sheetViews>
    <sheetView zoomScaleNormal="100" workbookViewId="0">
      <selection activeCell="H22" sqref="H22"/>
    </sheetView>
  </sheetViews>
  <sheetFormatPr defaultRowHeight="12.75" x14ac:dyDescent="0.2"/>
  <cols>
    <col min="1" max="1" width="12.140625" bestFit="1" customWidth="1"/>
    <col min="2" max="2" width="9.140625" bestFit="1" customWidth="1"/>
    <col min="3" max="18" width="13.5703125" bestFit="1" customWidth="1"/>
    <col min="19" max="19" width="5" bestFit="1" customWidth="1"/>
  </cols>
  <sheetData>
    <row r="1" spans="1:18" ht="18" customHeight="1" x14ac:dyDescent="0.2">
      <c r="A1" s="416" t="s">
        <v>446</v>
      </c>
      <c r="B1" s="416"/>
      <c r="C1" s="416"/>
      <c r="D1" s="416"/>
      <c r="E1" s="416"/>
      <c r="F1" s="416"/>
      <c r="G1" s="416"/>
      <c r="H1" s="416"/>
      <c r="I1" s="416"/>
      <c r="J1" s="416"/>
      <c r="K1" s="416"/>
      <c r="L1" s="416"/>
      <c r="M1" s="416"/>
      <c r="N1" s="416"/>
    </row>
    <row r="2" spans="1:18" s="5" customFormat="1" ht="25.5" customHeight="1" x14ac:dyDescent="0.2">
      <c r="A2" s="420" t="s">
        <v>434</v>
      </c>
      <c r="B2" s="420" t="s">
        <v>185</v>
      </c>
      <c r="C2" s="485" t="s">
        <v>435</v>
      </c>
      <c r="D2" s="486"/>
      <c r="E2" s="485" t="s">
        <v>436</v>
      </c>
      <c r="F2" s="486"/>
      <c r="G2" s="471" t="s">
        <v>437</v>
      </c>
      <c r="H2" s="502"/>
      <c r="I2" s="502"/>
      <c r="J2" s="472"/>
      <c r="K2" s="471" t="s">
        <v>438</v>
      </c>
      <c r="L2" s="502"/>
      <c r="M2" s="502"/>
      <c r="N2" s="472"/>
      <c r="O2" s="485" t="s">
        <v>104</v>
      </c>
      <c r="P2" s="486"/>
      <c r="Q2" s="516" t="s">
        <v>439</v>
      </c>
      <c r="R2" s="517"/>
    </row>
    <row r="3" spans="1:18" s="5" customFormat="1" ht="13.5" customHeight="1" x14ac:dyDescent="0.2">
      <c r="A3" s="515"/>
      <c r="B3" s="515"/>
      <c r="C3" s="487"/>
      <c r="D3" s="488"/>
      <c r="E3" s="487"/>
      <c r="F3" s="488"/>
      <c r="G3" s="471" t="s">
        <v>440</v>
      </c>
      <c r="H3" s="472"/>
      <c r="I3" s="471" t="s">
        <v>441</v>
      </c>
      <c r="J3" s="472"/>
      <c r="K3" s="471" t="s">
        <v>440</v>
      </c>
      <c r="L3" s="472"/>
      <c r="M3" s="471" t="s">
        <v>441</v>
      </c>
      <c r="N3" s="472"/>
      <c r="O3" s="487"/>
      <c r="P3" s="488"/>
      <c r="Q3" s="518"/>
      <c r="R3" s="519"/>
    </row>
    <row r="4" spans="1:18" s="5" customFormat="1" ht="27" customHeight="1" x14ac:dyDescent="0.2">
      <c r="A4" s="421"/>
      <c r="B4" s="421"/>
      <c r="C4" s="17" t="s">
        <v>442</v>
      </c>
      <c r="D4" s="16" t="s">
        <v>443</v>
      </c>
      <c r="E4" s="17" t="s">
        <v>442</v>
      </c>
      <c r="F4" s="16" t="s">
        <v>443</v>
      </c>
      <c r="G4" s="17" t="s">
        <v>442</v>
      </c>
      <c r="H4" s="16" t="s">
        <v>443</v>
      </c>
      <c r="I4" s="17" t="s">
        <v>442</v>
      </c>
      <c r="J4" s="16" t="s">
        <v>443</v>
      </c>
      <c r="K4" s="17" t="s">
        <v>442</v>
      </c>
      <c r="L4" s="16" t="s">
        <v>443</v>
      </c>
      <c r="M4" s="17" t="s">
        <v>442</v>
      </c>
      <c r="N4" s="16" t="s">
        <v>443</v>
      </c>
      <c r="O4" s="17" t="s">
        <v>442</v>
      </c>
      <c r="P4" s="16" t="s">
        <v>443</v>
      </c>
      <c r="Q4" s="17" t="s">
        <v>442</v>
      </c>
      <c r="R4" s="16" t="s">
        <v>443</v>
      </c>
    </row>
    <row r="5" spans="1:18" s="5" customFormat="1" ht="15" customHeight="1" x14ac:dyDescent="0.2">
      <c r="A5" s="3" t="s">
        <v>24</v>
      </c>
      <c r="B5" s="11">
        <v>248</v>
      </c>
      <c r="C5" s="44">
        <v>69824522</v>
      </c>
      <c r="D5" s="41">
        <v>5568914.4199999999</v>
      </c>
      <c r="E5" s="44">
        <v>255533869</v>
      </c>
      <c r="F5" s="44">
        <v>16147010.83</v>
      </c>
      <c r="G5" s="70">
        <v>1391027617</v>
      </c>
      <c r="H5" s="44">
        <v>107726326.8</v>
      </c>
      <c r="I5" s="70">
        <v>1261429870</v>
      </c>
      <c r="J5" s="44">
        <v>95576078.140000001</v>
      </c>
      <c r="K5" s="44">
        <v>123510308</v>
      </c>
      <c r="L5" s="41">
        <v>8517920.4590000007</v>
      </c>
      <c r="M5" s="44">
        <v>63476234</v>
      </c>
      <c r="N5" s="41">
        <v>4064454.3810000001</v>
      </c>
      <c r="O5" s="70">
        <v>3164802420</v>
      </c>
      <c r="P5" s="44">
        <v>237600705</v>
      </c>
      <c r="Q5" s="41">
        <v>4038916</v>
      </c>
      <c r="R5" s="41">
        <v>286402.84869999997</v>
      </c>
    </row>
    <row r="6" spans="1:18" s="5" customFormat="1" ht="15" customHeight="1" x14ac:dyDescent="0.2">
      <c r="A6" s="3" t="s">
        <v>25</v>
      </c>
      <c r="B6" s="11">
        <v>103</v>
      </c>
      <c r="C6" s="44">
        <v>35061780</v>
      </c>
      <c r="D6" s="41">
        <v>2563112.2779999999</v>
      </c>
      <c r="E6" s="44">
        <v>105776614</v>
      </c>
      <c r="F6" s="41">
        <v>6125101.6200000001</v>
      </c>
      <c r="G6" s="44">
        <v>944601951</v>
      </c>
      <c r="H6" s="44">
        <v>64504422.5</v>
      </c>
      <c r="I6" s="44">
        <v>805355716</v>
      </c>
      <c r="J6" s="44">
        <v>53973277.079999998</v>
      </c>
      <c r="K6" s="44">
        <v>51119796</v>
      </c>
      <c r="L6" s="41">
        <v>3175686.8360000001</v>
      </c>
      <c r="M6" s="44">
        <v>30026508</v>
      </c>
      <c r="N6" s="41">
        <v>1742821.98</v>
      </c>
      <c r="O6" s="70">
        <v>1971942365</v>
      </c>
      <c r="P6" s="44">
        <v>132084422.3</v>
      </c>
      <c r="Q6" s="41">
        <v>4192601</v>
      </c>
      <c r="R6" s="41">
        <v>273758.3125</v>
      </c>
    </row>
    <row r="7" spans="1:18" s="5" customFormat="1" ht="15" customHeight="1" x14ac:dyDescent="0.2">
      <c r="A7" s="3" t="s">
        <v>110</v>
      </c>
      <c r="B7" s="11">
        <v>19</v>
      </c>
      <c r="C7" s="41">
        <v>5521413</v>
      </c>
      <c r="D7" s="41">
        <v>406219.34</v>
      </c>
      <c r="E7" s="44">
        <v>18819091</v>
      </c>
      <c r="F7" s="41">
        <v>1159128.22</v>
      </c>
      <c r="G7" s="44">
        <v>161093858</v>
      </c>
      <c r="H7" s="44">
        <v>10860275.73</v>
      </c>
      <c r="I7" s="44">
        <v>137719004</v>
      </c>
      <c r="J7" s="41">
        <v>9170370.4100000001</v>
      </c>
      <c r="K7" s="41">
        <v>9936612</v>
      </c>
      <c r="L7" s="41">
        <v>651294.77</v>
      </c>
      <c r="M7" s="41">
        <v>5037643</v>
      </c>
      <c r="N7" s="41">
        <v>307998.01</v>
      </c>
      <c r="O7" s="44">
        <v>338127621</v>
      </c>
      <c r="P7" s="44">
        <v>22555286.48</v>
      </c>
      <c r="Q7" s="41">
        <v>4397035</v>
      </c>
      <c r="R7" s="41">
        <v>300027.62</v>
      </c>
    </row>
    <row r="8" spans="1:18" s="5" customFormat="1" ht="15" customHeight="1" x14ac:dyDescent="0.2">
      <c r="A8" s="3" t="s">
        <v>111</v>
      </c>
      <c r="B8" s="11">
        <v>22</v>
      </c>
      <c r="C8" s="41">
        <v>7895357</v>
      </c>
      <c r="D8" s="41">
        <v>588153.50069999998</v>
      </c>
      <c r="E8" s="44">
        <v>23660383</v>
      </c>
      <c r="F8" s="41">
        <v>1370551.3219999999</v>
      </c>
      <c r="G8" s="44">
        <v>178771371</v>
      </c>
      <c r="H8" s="44">
        <v>12429716.16</v>
      </c>
      <c r="I8" s="44">
        <v>150793849</v>
      </c>
      <c r="J8" s="44">
        <v>10199786.359999999</v>
      </c>
      <c r="K8" s="44">
        <v>10048031</v>
      </c>
      <c r="L8" s="41">
        <v>633640.9449</v>
      </c>
      <c r="M8" s="41">
        <v>5575141</v>
      </c>
      <c r="N8" s="41">
        <v>324608.3578</v>
      </c>
      <c r="O8" s="44">
        <v>376744132</v>
      </c>
      <c r="P8" s="44">
        <v>25546456.649999999</v>
      </c>
      <c r="Q8" s="41">
        <v>4000089</v>
      </c>
      <c r="R8" s="41">
        <v>278172.34379999997</v>
      </c>
    </row>
    <row r="9" spans="1:18" s="5" customFormat="1" ht="15" customHeight="1" x14ac:dyDescent="0.2">
      <c r="A9" s="3" t="s">
        <v>112</v>
      </c>
      <c r="B9" s="11">
        <v>19</v>
      </c>
      <c r="C9" s="41">
        <v>6004647</v>
      </c>
      <c r="D9" s="41">
        <v>453615.69549999997</v>
      </c>
      <c r="E9" s="44">
        <v>19002686</v>
      </c>
      <c r="F9" s="41">
        <v>1074673.5120000001</v>
      </c>
      <c r="G9" s="44">
        <v>171531270</v>
      </c>
      <c r="H9" s="44">
        <v>12062971.859999999</v>
      </c>
      <c r="I9" s="44">
        <v>152502324</v>
      </c>
      <c r="J9" s="44">
        <v>10568662.970000001</v>
      </c>
      <c r="K9" s="41">
        <v>8643189</v>
      </c>
      <c r="L9" s="41">
        <v>510274.38699999999</v>
      </c>
      <c r="M9" s="41">
        <v>5335151</v>
      </c>
      <c r="N9" s="41">
        <v>295240.04950000002</v>
      </c>
      <c r="O9" s="44">
        <v>363019267</v>
      </c>
      <c r="P9" s="44">
        <v>24965438.48</v>
      </c>
      <c r="Q9" s="41">
        <v>3781401</v>
      </c>
      <c r="R9" s="41">
        <v>267477.6017</v>
      </c>
    </row>
    <row r="10" spans="1:18" s="5" customFormat="1" ht="15" customHeight="1" x14ac:dyDescent="0.2">
      <c r="A10" s="3" t="s">
        <v>113</v>
      </c>
      <c r="B10" s="11">
        <v>23</v>
      </c>
      <c r="C10" s="41">
        <v>6896920</v>
      </c>
      <c r="D10" s="41">
        <v>508569.9584</v>
      </c>
      <c r="E10" s="44">
        <v>22036758</v>
      </c>
      <c r="F10" s="41">
        <v>1313831.3959999999</v>
      </c>
      <c r="G10" s="44">
        <v>197467318</v>
      </c>
      <c r="H10" s="44">
        <v>13780663.890000001</v>
      </c>
      <c r="I10" s="44">
        <v>172386260</v>
      </c>
      <c r="J10" s="44">
        <v>11775969.039999999</v>
      </c>
      <c r="K10" s="44">
        <v>11466085</v>
      </c>
      <c r="L10" s="41">
        <v>725662.61439999996</v>
      </c>
      <c r="M10" s="41">
        <v>7195115</v>
      </c>
      <c r="N10" s="41">
        <v>434765.0662</v>
      </c>
      <c r="O10" s="44">
        <v>417448456</v>
      </c>
      <c r="P10" s="44">
        <v>28539461.969999999</v>
      </c>
      <c r="Q10" s="41">
        <v>4724865</v>
      </c>
      <c r="R10" s="41">
        <v>312489.13400000002</v>
      </c>
    </row>
    <row r="11" spans="1:18" s="5" customFormat="1" ht="15" customHeight="1" x14ac:dyDescent="0.2">
      <c r="A11" s="3" t="s">
        <v>114</v>
      </c>
      <c r="B11" s="11">
        <v>20</v>
      </c>
      <c r="C11" s="41">
        <v>8743443</v>
      </c>
      <c r="D11" s="41">
        <v>606553.78150000004</v>
      </c>
      <c r="E11" s="44">
        <v>22257696</v>
      </c>
      <c r="F11" s="41">
        <v>1206917.1710000001</v>
      </c>
      <c r="G11" s="44">
        <v>235738134</v>
      </c>
      <c r="H11" s="44">
        <v>15370794.859999999</v>
      </c>
      <c r="I11" s="44">
        <v>191954279</v>
      </c>
      <c r="J11" s="44">
        <v>12258488.289999999</v>
      </c>
      <c r="K11" s="44">
        <v>11025879</v>
      </c>
      <c r="L11" s="41">
        <v>654814.12399999995</v>
      </c>
      <c r="M11" s="41">
        <v>6883458</v>
      </c>
      <c r="N11" s="41">
        <v>380210.49349999998</v>
      </c>
      <c r="O11" s="44">
        <v>476602889</v>
      </c>
      <c r="P11" s="44">
        <v>30477778.719999999</v>
      </c>
      <c r="Q11" s="41">
        <v>4192601</v>
      </c>
      <c r="R11" s="41">
        <v>273758.3125</v>
      </c>
    </row>
    <row r="12" spans="1:18" s="5" customFormat="1" ht="14.25" customHeight="1" x14ac:dyDescent="0.2">
      <c r="A12" s="418" t="s">
        <v>445</v>
      </c>
      <c r="B12" s="418"/>
      <c r="C12" s="418"/>
      <c r="D12" s="418"/>
      <c r="E12" s="418"/>
      <c r="F12" s="418"/>
      <c r="G12" s="418"/>
      <c r="H12" s="418"/>
      <c r="I12" s="418"/>
      <c r="J12" s="418"/>
      <c r="K12" s="418"/>
      <c r="L12" s="418"/>
      <c r="M12" s="418"/>
      <c r="N12" s="418"/>
      <c r="O12" s="418"/>
      <c r="P12" s="418"/>
      <c r="Q12" s="418"/>
      <c r="R12" s="418"/>
    </row>
    <row r="13" spans="1:18" s="5" customFormat="1" ht="13.5" customHeight="1" x14ac:dyDescent="0.2">
      <c r="A13" s="418" t="s">
        <v>58</v>
      </c>
      <c r="B13" s="418"/>
      <c r="C13" s="418"/>
      <c r="D13" s="418"/>
      <c r="E13" s="418"/>
      <c r="F13" s="418"/>
      <c r="G13" s="418"/>
      <c r="H13" s="418"/>
      <c r="I13" s="418"/>
      <c r="J13" s="418"/>
      <c r="K13" s="418"/>
      <c r="L13" s="418"/>
      <c r="M13" s="418"/>
      <c r="N13" s="418"/>
      <c r="O13" s="418"/>
      <c r="P13" s="418"/>
      <c r="Q13" s="418"/>
      <c r="R13" s="418"/>
    </row>
    <row r="14" spans="1:18" s="5" customFormat="1" ht="13.5" customHeight="1" x14ac:dyDescent="0.2">
      <c r="A14" s="418" t="s">
        <v>343</v>
      </c>
      <c r="B14" s="418"/>
      <c r="C14" s="418"/>
      <c r="D14" s="418"/>
      <c r="E14" s="418"/>
      <c r="F14" s="418"/>
      <c r="G14" s="418"/>
      <c r="H14" s="418"/>
      <c r="I14" s="418"/>
      <c r="J14" s="418"/>
      <c r="K14" s="418"/>
      <c r="L14" s="418"/>
      <c r="M14" s="418"/>
      <c r="N14" s="418"/>
      <c r="O14" s="418"/>
      <c r="P14" s="418"/>
      <c r="Q14" s="418"/>
      <c r="R14" s="418"/>
    </row>
    <row r="15" spans="1:18" s="5" customFormat="1" ht="28.35" customHeight="1" x14ac:dyDescent="0.2"/>
  </sheetData>
  <mergeCells count="16">
    <mergeCell ref="A1:N1"/>
    <mergeCell ref="A2:A4"/>
    <mergeCell ref="B2:B4"/>
    <mergeCell ref="C2:D3"/>
    <mergeCell ref="E2:F3"/>
    <mergeCell ref="G2:J2"/>
    <mergeCell ref="K2:N2"/>
    <mergeCell ref="A12:R12"/>
    <mergeCell ref="A13:R13"/>
    <mergeCell ref="A14:R14"/>
    <mergeCell ref="O2:P3"/>
    <mergeCell ref="Q2:R3"/>
    <mergeCell ref="G3:H3"/>
    <mergeCell ref="I3:J3"/>
    <mergeCell ref="K3:L3"/>
    <mergeCell ref="M3:N3"/>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zoomScaleNormal="100" workbookViewId="0">
      <selection activeCell="I17" sqref="I17"/>
    </sheetView>
  </sheetViews>
  <sheetFormatPr defaultRowHeight="12.75" x14ac:dyDescent="0.2"/>
  <cols>
    <col min="1" max="1" width="13.42578125" bestFit="1" customWidth="1"/>
    <col min="2" max="6" width="10.7109375" bestFit="1" customWidth="1"/>
    <col min="7" max="7" width="11.28515625" bestFit="1" customWidth="1"/>
    <col min="8" max="12" width="10.7109375" bestFit="1" customWidth="1"/>
    <col min="13" max="13" width="10.85546875" bestFit="1" customWidth="1"/>
    <col min="14" max="14" width="4.7109375" bestFit="1" customWidth="1"/>
  </cols>
  <sheetData>
    <row r="1" spans="1:13" ht="17.25" customHeight="1" x14ac:dyDescent="0.2">
      <c r="A1" s="522" t="s">
        <v>779</v>
      </c>
      <c r="B1" s="522"/>
      <c r="C1" s="522"/>
      <c r="D1" s="522"/>
      <c r="E1" s="522"/>
      <c r="F1" s="522"/>
      <c r="G1" s="522"/>
      <c r="H1" s="522"/>
      <c r="I1" s="522"/>
      <c r="J1" s="522"/>
      <c r="K1" s="522"/>
      <c r="L1" s="522"/>
      <c r="M1" s="522"/>
    </row>
    <row r="2" spans="1:13" s="5" customFormat="1" ht="17.25" customHeight="1" x14ac:dyDescent="0.2">
      <c r="A2" s="420" t="s">
        <v>434</v>
      </c>
      <c r="B2" s="471" t="s">
        <v>780</v>
      </c>
      <c r="C2" s="502"/>
      <c r="D2" s="502"/>
      <c r="E2" s="502"/>
      <c r="F2" s="502"/>
      <c r="G2" s="472"/>
      <c r="H2" s="471" t="s">
        <v>781</v>
      </c>
      <c r="I2" s="502"/>
      <c r="J2" s="502"/>
      <c r="K2" s="502"/>
      <c r="L2" s="502"/>
      <c r="M2" s="472"/>
    </row>
    <row r="3" spans="1:13" s="5" customFormat="1" ht="27" customHeight="1" x14ac:dyDescent="0.2">
      <c r="A3" s="515"/>
      <c r="B3" s="436" t="s">
        <v>447</v>
      </c>
      <c r="C3" s="437"/>
      <c r="D3" s="436" t="s">
        <v>448</v>
      </c>
      <c r="E3" s="437"/>
      <c r="F3" s="428" t="s">
        <v>104</v>
      </c>
      <c r="G3" s="520" t="s">
        <v>449</v>
      </c>
      <c r="H3" s="436" t="s">
        <v>447</v>
      </c>
      <c r="I3" s="437"/>
      <c r="J3" s="436" t="s">
        <v>448</v>
      </c>
      <c r="K3" s="437"/>
      <c r="L3" s="428" t="s">
        <v>104</v>
      </c>
      <c r="M3" s="520" t="s">
        <v>449</v>
      </c>
    </row>
    <row r="4" spans="1:13" s="5" customFormat="1" ht="27" customHeight="1" x14ac:dyDescent="0.2">
      <c r="A4" s="421"/>
      <c r="B4" s="17" t="s">
        <v>450</v>
      </c>
      <c r="C4" s="17" t="s">
        <v>451</v>
      </c>
      <c r="D4" s="17" t="s">
        <v>452</v>
      </c>
      <c r="E4" s="17" t="s">
        <v>453</v>
      </c>
      <c r="F4" s="430"/>
      <c r="G4" s="521"/>
      <c r="H4" s="17" t="s">
        <v>450</v>
      </c>
      <c r="I4" s="17" t="s">
        <v>451</v>
      </c>
      <c r="J4" s="17" t="s">
        <v>452</v>
      </c>
      <c r="K4" s="17" t="s">
        <v>453</v>
      </c>
      <c r="L4" s="430"/>
      <c r="M4" s="521"/>
    </row>
    <row r="5" spans="1:13" s="5" customFormat="1" ht="18" customHeight="1" x14ac:dyDescent="0.2">
      <c r="A5" s="3" t="s">
        <v>24</v>
      </c>
      <c r="B5" s="28">
        <v>0.98</v>
      </c>
      <c r="C5" s="28">
        <v>0.08</v>
      </c>
      <c r="D5" s="28">
        <v>8.67</v>
      </c>
      <c r="E5" s="28">
        <v>0.05</v>
      </c>
      <c r="F5" s="28">
        <v>9.7799999999999994</v>
      </c>
      <c r="G5" s="28">
        <v>19.43</v>
      </c>
      <c r="H5" s="41">
        <v>136640.06</v>
      </c>
      <c r="I5" s="28">
        <v>2754.22</v>
      </c>
      <c r="J5" s="28">
        <v>19252.849999999999</v>
      </c>
      <c r="K5" s="28">
        <v>2534.91</v>
      </c>
      <c r="L5" s="41">
        <v>161182.04</v>
      </c>
      <c r="M5" s="28">
        <v>1911.63</v>
      </c>
    </row>
    <row r="6" spans="1:13" s="5" customFormat="1" ht="18" customHeight="1" x14ac:dyDescent="0.2">
      <c r="A6" s="3" t="s">
        <v>25</v>
      </c>
      <c r="B6" s="28">
        <v>400.07</v>
      </c>
      <c r="C6" s="28">
        <v>35.58</v>
      </c>
      <c r="D6" s="28">
        <v>155.76</v>
      </c>
      <c r="E6" s="28">
        <v>0.13</v>
      </c>
      <c r="F6" s="28">
        <v>591.54</v>
      </c>
      <c r="G6" s="28">
        <v>20.67</v>
      </c>
      <c r="H6" s="28">
        <v>53220.3</v>
      </c>
      <c r="I6" s="28">
        <v>648.63</v>
      </c>
      <c r="J6" s="28">
        <v>8334.91</v>
      </c>
      <c r="K6" s="28">
        <v>1068.8699999999999</v>
      </c>
      <c r="L6" s="28">
        <v>63272.71</v>
      </c>
      <c r="M6" s="28">
        <v>2023.54</v>
      </c>
    </row>
    <row r="7" spans="1:13" s="5" customFormat="1" ht="18" customHeight="1" x14ac:dyDescent="0.2">
      <c r="A7" s="3" t="s">
        <v>110</v>
      </c>
      <c r="B7" s="28">
        <v>0.15</v>
      </c>
      <c r="C7" s="28">
        <v>0.02</v>
      </c>
      <c r="D7" s="28">
        <v>0</v>
      </c>
      <c r="E7" s="28">
        <v>0</v>
      </c>
      <c r="F7" s="28">
        <v>0.17</v>
      </c>
      <c r="G7" s="28">
        <v>19.54</v>
      </c>
      <c r="H7" s="28">
        <v>7864.19</v>
      </c>
      <c r="I7" s="28">
        <v>114.9</v>
      </c>
      <c r="J7" s="28">
        <v>1522.91</v>
      </c>
      <c r="K7" s="28">
        <v>93.85</v>
      </c>
      <c r="L7" s="28">
        <v>9595.85</v>
      </c>
      <c r="M7" s="28">
        <v>1936.43</v>
      </c>
    </row>
    <row r="8" spans="1:13" s="5" customFormat="1" ht="18" customHeight="1" x14ac:dyDescent="0.2">
      <c r="A8" s="3" t="s">
        <v>111</v>
      </c>
      <c r="B8" s="28">
        <v>0.15</v>
      </c>
      <c r="C8" s="28">
        <v>0.01</v>
      </c>
      <c r="D8" s="28">
        <v>0</v>
      </c>
      <c r="E8" s="28">
        <v>0</v>
      </c>
      <c r="F8" s="28">
        <v>0.16</v>
      </c>
      <c r="G8" s="28">
        <v>19.66</v>
      </c>
      <c r="H8" s="28">
        <v>12276.51</v>
      </c>
      <c r="I8" s="28">
        <v>146.38999999999999</v>
      </c>
      <c r="J8" s="28">
        <v>2098.09</v>
      </c>
      <c r="K8" s="28">
        <v>109.29</v>
      </c>
      <c r="L8" s="28">
        <v>14630.28</v>
      </c>
      <c r="M8" s="28">
        <v>1954.89</v>
      </c>
    </row>
    <row r="9" spans="1:13" s="5" customFormat="1" ht="18" customHeight="1" x14ac:dyDescent="0.2">
      <c r="A9" s="3" t="s">
        <v>112</v>
      </c>
      <c r="B9" s="28">
        <v>0.14000000000000001</v>
      </c>
      <c r="C9" s="28">
        <v>0.01</v>
      </c>
      <c r="D9" s="28">
        <v>0</v>
      </c>
      <c r="E9" s="28">
        <v>0</v>
      </c>
      <c r="F9" s="28">
        <v>0.15</v>
      </c>
      <c r="G9" s="28">
        <v>19.79</v>
      </c>
      <c r="H9" s="28">
        <v>8090.65</v>
      </c>
      <c r="I9" s="28">
        <v>66.849999999999994</v>
      </c>
      <c r="J9" s="28">
        <v>1249.92</v>
      </c>
      <c r="K9" s="28">
        <v>645.86</v>
      </c>
      <c r="L9" s="28">
        <v>10053.280000000001</v>
      </c>
      <c r="M9" s="28">
        <v>1978.52</v>
      </c>
    </row>
    <row r="10" spans="1:13" s="5" customFormat="1" ht="18" customHeight="1" x14ac:dyDescent="0.2">
      <c r="A10" s="3" t="s">
        <v>113</v>
      </c>
      <c r="B10" s="28">
        <v>19.690000000000001</v>
      </c>
      <c r="C10" s="28">
        <v>0.01</v>
      </c>
      <c r="D10" s="28">
        <v>20</v>
      </c>
      <c r="E10" s="28">
        <v>0</v>
      </c>
      <c r="F10" s="28">
        <v>39.700000000000003</v>
      </c>
      <c r="G10" s="28">
        <v>20.54</v>
      </c>
      <c r="H10" s="28">
        <v>11501.59</v>
      </c>
      <c r="I10" s="28">
        <v>85.82</v>
      </c>
      <c r="J10" s="28">
        <v>1569.65</v>
      </c>
      <c r="K10" s="28">
        <v>69.64</v>
      </c>
      <c r="L10" s="28">
        <v>13226.7</v>
      </c>
      <c r="M10" s="28">
        <v>1998.08</v>
      </c>
    </row>
    <row r="11" spans="1:13" s="5" customFormat="1" ht="18" customHeight="1" x14ac:dyDescent="0.2">
      <c r="A11" s="3" t="s">
        <v>114</v>
      </c>
      <c r="B11" s="28">
        <v>379.94</v>
      </c>
      <c r="C11" s="28">
        <v>35.53</v>
      </c>
      <c r="D11" s="28">
        <v>135.76</v>
      </c>
      <c r="E11" s="28">
        <v>0.13</v>
      </c>
      <c r="F11" s="28">
        <v>551.36</v>
      </c>
      <c r="G11" s="28">
        <v>20.67</v>
      </c>
      <c r="H11" s="28">
        <v>13487.36</v>
      </c>
      <c r="I11" s="28">
        <v>234.67</v>
      </c>
      <c r="J11" s="28">
        <v>1894.34</v>
      </c>
      <c r="K11" s="28">
        <v>150.22999999999999</v>
      </c>
      <c r="L11" s="28">
        <v>15766.6</v>
      </c>
      <c r="M11" s="28">
        <v>2023.54</v>
      </c>
    </row>
    <row r="12" spans="1:13" s="5" customFormat="1" ht="12.75" customHeight="1" x14ac:dyDescent="0.2">
      <c r="A12" s="418" t="s">
        <v>58</v>
      </c>
      <c r="B12" s="418"/>
      <c r="C12" s="418"/>
      <c r="D12" s="418"/>
    </row>
    <row r="13" spans="1:13" s="5" customFormat="1" ht="26.1" customHeight="1" x14ac:dyDescent="0.2">
      <c r="A13" s="479" t="s">
        <v>782</v>
      </c>
      <c r="B13" s="479"/>
      <c r="C13" s="479"/>
      <c r="D13" s="479"/>
    </row>
  </sheetData>
  <mergeCells count="14">
    <mergeCell ref="A13:D13"/>
    <mergeCell ref="L3:L4"/>
    <mergeCell ref="M3:M4"/>
    <mergeCell ref="A12:D12"/>
    <mergeCell ref="A1:M1"/>
    <mergeCell ref="A2:A4"/>
    <mergeCell ref="B2:G2"/>
    <mergeCell ref="H2:M2"/>
    <mergeCell ref="B3:C3"/>
    <mergeCell ref="D3:E3"/>
    <mergeCell ref="F3:F4"/>
    <mergeCell ref="G3:G4"/>
    <mergeCell ref="H3:I3"/>
    <mergeCell ref="J3:K3"/>
  </mergeCells>
  <pageMargins left="0.78431372549019618" right="0.78431372549019618" top="0.98039215686274517" bottom="0.98039215686274517" header="0.50980392156862753" footer="0.50980392156862753"/>
  <pageSetup paperSize="9" orientation="portrait" useFirstPageNumber="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zoomScaleNormal="100" workbookViewId="0">
      <selection activeCell="G2" sqref="G2:K2"/>
    </sheetView>
  </sheetViews>
  <sheetFormatPr defaultRowHeight="12.75" x14ac:dyDescent="0.2"/>
  <cols>
    <col min="1" max="11" width="14.7109375" bestFit="1" customWidth="1"/>
    <col min="12" max="12" width="4.7109375" bestFit="1" customWidth="1"/>
  </cols>
  <sheetData>
    <row r="1" spans="1:11" ht="15" customHeight="1" x14ac:dyDescent="0.2">
      <c r="A1" s="468" t="s">
        <v>12</v>
      </c>
      <c r="B1" s="468"/>
      <c r="C1" s="468"/>
      <c r="D1" s="468"/>
      <c r="E1" s="468"/>
      <c r="F1" s="468"/>
      <c r="G1" s="468"/>
      <c r="H1" s="468"/>
      <c r="I1" s="468"/>
      <c r="J1" s="468"/>
      <c r="K1" s="468"/>
    </row>
    <row r="2" spans="1:11" s="5" customFormat="1" ht="12.75" customHeight="1" x14ac:dyDescent="0.2">
      <c r="A2" s="428" t="s">
        <v>152</v>
      </c>
      <c r="B2" s="471" t="s">
        <v>236</v>
      </c>
      <c r="C2" s="502"/>
      <c r="D2" s="502"/>
      <c r="E2" s="502"/>
      <c r="F2" s="472"/>
      <c r="G2" s="471" t="s">
        <v>454</v>
      </c>
      <c r="H2" s="502"/>
      <c r="I2" s="502"/>
      <c r="J2" s="502"/>
      <c r="K2" s="472"/>
    </row>
    <row r="3" spans="1:11" s="5" customFormat="1" ht="15" customHeight="1" x14ac:dyDescent="0.2">
      <c r="A3" s="430"/>
      <c r="B3" s="7" t="s">
        <v>455</v>
      </c>
      <c r="C3" s="7" t="s">
        <v>456</v>
      </c>
      <c r="D3" s="7" t="s">
        <v>51</v>
      </c>
      <c r="E3" s="7" t="s">
        <v>239</v>
      </c>
      <c r="F3" s="7" t="s">
        <v>233</v>
      </c>
      <c r="G3" s="7" t="s">
        <v>455</v>
      </c>
      <c r="H3" s="7" t="s">
        <v>456</v>
      </c>
      <c r="I3" s="7" t="s">
        <v>51</v>
      </c>
      <c r="J3" s="7" t="s">
        <v>239</v>
      </c>
      <c r="K3" s="7" t="s">
        <v>233</v>
      </c>
    </row>
    <row r="4" spans="1:11" s="5" customFormat="1" ht="18" customHeight="1" x14ac:dyDescent="0.2">
      <c r="A4" s="3" t="s">
        <v>24</v>
      </c>
      <c r="B4" s="49">
        <v>2</v>
      </c>
      <c r="C4" s="49">
        <v>0</v>
      </c>
      <c r="D4" s="49">
        <v>0</v>
      </c>
      <c r="E4" s="49">
        <v>0</v>
      </c>
      <c r="F4" s="49">
        <v>98</v>
      </c>
      <c r="G4" s="49">
        <v>0</v>
      </c>
      <c r="H4" s="49">
        <v>0</v>
      </c>
      <c r="I4" s="49">
        <v>0</v>
      </c>
      <c r="J4" s="49">
        <v>0</v>
      </c>
      <c r="K4" s="49">
        <v>100</v>
      </c>
    </row>
    <row r="5" spans="1:11" s="5" customFormat="1" ht="18" customHeight="1" x14ac:dyDescent="0.2">
      <c r="A5" s="3" t="s">
        <v>25</v>
      </c>
      <c r="B5" s="49">
        <v>28.802</v>
      </c>
      <c r="C5" s="49">
        <v>0</v>
      </c>
      <c r="D5" s="49">
        <v>0</v>
      </c>
      <c r="E5" s="49">
        <v>0</v>
      </c>
      <c r="F5" s="49">
        <v>71.197999999999993</v>
      </c>
      <c r="G5" s="49">
        <v>36.74</v>
      </c>
      <c r="H5" s="49">
        <v>0</v>
      </c>
      <c r="I5" s="49">
        <v>0</v>
      </c>
      <c r="J5" s="49">
        <v>0</v>
      </c>
      <c r="K5" s="49">
        <v>63.26</v>
      </c>
    </row>
    <row r="6" spans="1:11" s="5" customFormat="1" ht="18" customHeight="1" x14ac:dyDescent="0.2">
      <c r="A6" s="3" t="s">
        <v>110</v>
      </c>
      <c r="B6" s="49">
        <v>16.260000000000002</v>
      </c>
      <c r="C6" s="49">
        <v>0</v>
      </c>
      <c r="D6" s="49">
        <v>0</v>
      </c>
      <c r="E6" s="49">
        <v>0</v>
      </c>
      <c r="F6" s="49">
        <v>83.74</v>
      </c>
      <c r="G6" s="49">
        <v>0</v>
      </c>
      <c r="H6" s="49">
        <v>0</v>
      </c>
      <c r="I6" s="49">
        <v>0</v>
      </c>
      <c r="J6" s="49">
        <v>0</v>
      </c>
      <c r="K6" s="49">
        <v>100</v>
      </c>
    </row>
    <row r="7" spans="1:11" s="5" customFormat="1" ht="18" customHeight="1" x14ac:dyDescent="0.2">
      <c r="A7" s="3" t="s">
        <v>111</v>
      </c>
      <c r="B7" s="49">
        <v>25.12</v>
      </c>
      <c r="C7" s="49">
        <v>0</v>
      </c>
      <c r="D7" s="49">
        <v>0</v>
      </c>
      <c r="E7" s="49">
        <v>0</v>
      </c>
      <c r="F7" s="49">
        <v>74.88</v>
      </c>
      <c r="G7" s="49">
        <v>8.5</v>
      </c>
      <c r="H7" s="49">
        <v>0</v>
      </c>
      <c r="I7" s="49">
        <v>0</v>
      </c>
      <c r="J7" s="49">
        <v>0</v>
      </c>
      <c r="K7" s="49">
        <v>91.5</v>
      </c>
    </row>
    <row r="8" spans="1:11" s="5" customFormat="1" ht="18" customHeight="1" x14ac:dyDescent="0.2">
      <c r="A8" s="3" t="s">
        <v>112</v>
      </c>
      <c r="B8" s="49">
        <v>23.04</v>
      </c>
      <c r="C8" s="49">
        <v>0</v>
      </c>
      <c r="D8" s="49">
        <v>0</v>
      </c>
      <c r="E8" s="49">
        <v>0</v>
      </c>
      <c r="F8" s="49">
        <v>76.959999999999994</v>
      </c>
      <c r="G8" s="49">
        <v>0</v>
      </c>
      <c r="H8" s="49">
        <v>0</v>
      </c>
      <c r="I8" s="49">
        <v>0</v>
      </c>
      <c r="J8" s="49">
        <v>0</v>
      </c>
      <c r="K8" s="49">
        <v>100</v>
      </c>
    </row>
    <row r="9" spans="1:11" s="5" customFormat="1" ht="18" customHeight="1" x14ac:dyDescent="0.2">
      <c r="A9" s="3" t="s">
        <v>113</v>
      </c>
      <c r="B9" s="49">
        <v>22.49</v>
      </c>
      <c r="C9" s="49">
        <v>0</v>
      </c>
      <c r="D9" s="49">
        <v>0</v>
      </c>
      <c r="E9" s="49">
        <v>0</v>
      </c>
      <c r="F9" s="49">
        <v>77.510000000000005</v>
      </c>
      <c r="G9" s="49">
        <v>0</v>
      </c>
      <c r="H9" s="49">
        <v>0</v>
      </c>
      <c r="I9" s="49">
        <v>0</v>
      </c>
      <c r="J9" s="49">
        <v>0</v>
      </c>
      <c r="K9" s="49">
        <v>100</v>
      </c>
    </row>
    <row r="10" spans="1:11" s="5" customFormat="1" ht="18" customHeight="1" x14ac:dyDescent="0.2">
      <c r="A10" s="3" t="s">
        <v>114</v>
      </c>
      <c r="B10" s="49">
        <v>57.1</v>
      </c>
      <c r="C10" s="49">
        <v>0</v>
      </c>
      <c r="D10" s="49">
        <v>0</v>
      </c>
      <c r="E10" s="49">
        <v>0</v>
      </c>
      <c r="F10" s="49">
        <v>42.9</v>
      </c>
      <c r="G10" s="49">
        <v>36.74</v>
      </c>
      <c r="H10" s="49">
        <v>0</v>
      </c>
      <c r="I10" s="49">
        <v>0</v>
      </c>
      <c r="J10" s="49">
        <v>0</v>
      </c>
      <c r="K10" s="49">
        <v>63.26</v>
      </c>
    </row>
    <row r="11" spans="1:11" s="5" customFormat="1" ht="15" customHeight="1" x14ac:dyDescent="0.2">
      <c r="A11" s="418" t="s">
        <v>58</v>
      </c>
      <c r="B11" s="418"/>
      <c r="C11" s="418"/>
      <c r="D11" s="418"/>
      <c r="E11" s="418"/>
      <c r="F11" s="418"/>
      <c r="G11" s="418"/>
      <c r="H11" s="418"/>
      <c r="I11" s="418"/>
      <c r="J11" s="418"/>
      <c r="K11" s="418"/>
    </row>
    <row r="12" spans="1:11" s="5" customFormat="1" ht="13.5" customHeight="1" x14ac:dyDescent="0.2">
      <c r="A12" s="418" t="s">
        <v>286</v>
      </c>
      <c r="B12" s="418"/>
      <c r="C12" s="418"/>
      <c r="D12" s="418"/>
      <c r="E12" s="418"/>
      <c r="F12" s="418"/>
      <c r="G12" s="418"/>
      <c r="H12" s="418"/>
      <c r="I12" s="418"/>
      <c r="J12" s="418"/>
      <c r="K12" s="418"/>
    </row>
    <row r="13" spans="1:11" s="5" customFormat="1" ht="27.6" customHeight="1" x14ac:dyDescent="0.2"/>
  </sheetData>
  <mergeCells count="6">
    <mergeCell ref="A12:K12"/>
    <mergeCell ref="A1:K1"/>
    <mergeCell ref="A2:A3"/>
    <mergeCell ref="B2:F2"/>
    <mergeCell ref="G2:K2"/>
    <mergeCell ref="A11:K11"/>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zoomScaleNormal="100" workbookViewId="0">
      <selection activeCell="G2" sqref="G2:K2"/>
    </sheetView>
  </sheetViews>
  <sheetFormatPr defaultRowHeight="12.75" x14ac:dyDescent="0.2"/>
  <cols>
    <col min="1" max="11" width="14.7109375" bestFit="1" customWidth="1"/>
    <col min="12" max="12" width="5" bestFit="1" customWidth="1"/>
  </cols>
  <sheetData>
    <row r="1" spans="1:11" ht="18" customHeight="1" x14ac:dyDescent="0.2">
      <c r="A1" s="523" t="s">
        <v>13</v>
      </c>
      <c r="B1" s="523"/>
      <c r="C1" s="523"/>
      <c r="D1" s="523"/>
      <c r="E1" s="523"/>
      <c r="F1" s="523"/>
      <c r="G1" s="523"/>
      <c r="H1" s="523"/>
      <c r="I1" s="523"/>
      <c r="J1" s="523"/>
      <c r="K1" s="523"/>
    </row>
    <row r="2" spans="1:11" s="5" customFormat="1" ht="18" customHeight="1" x14ac:dyDescent="0.2">
      <c r="A2" s="428" t="s">
        <v>152</v>
      </c>
      <c r="B2" s="434" t="s">
        <v>236</v>
      </c>
      <c r="C2" s="484"/>
      <c r="D2" s="484"/>
      <c r="E2" s="484"/>
      <c r="F2" s="435"/>
      <c r="G2" s="434" t="s">
        <v>454</v>
      </c>
      <c r="H2" s="484"/>
      <c r="I2" s="484"/>
      <c r="J2" s="484"/>
      <c r="K2" s="435"/>
    </row>
    <row r="3" spans="1:11" s="5" customFormat="1" ht="15" customHeight="1" x14ac:dyDescent="0.2">
      <c r="A3" s="430"/>
      <c r="B3" s="27" t="s">
        <v>455</v>
      </c>
      <c r="C3" s="27" t="s">
        <v>238</v>
      </c>
      <c r="D3" s="27" t="s">
        <v>51</v>
      </c>
      <c r="E3" s="27" t="s">
        <v>239</v>
      </c>
      <c r="F3" s="27" t="s">
        <v>233</v>
      </c>
      <c r="G3" s="27" t="s">
        <v>455</v>
      </c>
      <c r="H3" s="27" t="s">
        <v>238</v>
      </c>
      <c r="I3" s="27" t="s">
        <v>51</v>
      </c>
      <c r="J3" s="27" t="s">
        <v>239</v>
      </c>
      <c r="K3" s="27" t="s">
        <v>233</v>
      </c>
    </row>
    <row r="4" spans="1:11" s="5" customFormat="1" ht="18" customHeight="1" x14ac:dyDescent="0.2">
      <c r="A4" s="3" t="s">
        <v>24</v>
      </c>
      <c r="B4" s="49">
        <v>37.840000000000003</v>
      </c>
      <c r="C4" s="49">
        <v>13.58</v>
      </c>
      <c r="D4" s="49">
        <v>0.42</v>
      </c>
      <c r="E4" s="49">
        <v>0</v>
      </c>
      <c r="F4" s="49">
        <v>48.16</v>
      </c>
      <c r="G4" s="49">
        <v>13.72</v>
      </c>
      <c r="H4" s="49">
        <v>29.83</v>
      </c>
      <c r="I4" s="49">
        <v>13.19</v>
      </c>
      <c r="J4" s="49">
        <v>0</v>
      </c>
      <c r="K4" s="49">
        <v>43.25</v>
      </c>
    </row>
    <row r="5" spans="1:11" s="5" customFormat="1" ht="18" customHeight="1" x14ac:dyDescent="0.2">
      <c r="A5" s="3" t="s">
        <v>25</v>
      </c>
      <c r="B5" s="49">
        <v>32.880000000000003</v>
      </c>
      <c r="C5" s="49">
        <v>19.7</v>
      </c>
      <c r="D5" s="49">
        <v>0.3</v>
      </c>
      <c r="E5" s="49">
        <v>0</v>
      </c>
      <c r="F5" s="49">
        <v>47.12</v>
      </c>
      <c r="G5" s="49">
        <v>13.02610241</v>
      </c>
      <c r="H5" s="49">
        <v>28.648576389999999</v>
      </c>
      <c r="I5" s="49">
        <v>14.78037142</v>
      </c>
      <c r="J5" s="49">
        <v>0</v>
      </c>
      <c r="K5" s="49">
        <v>43.544711270000001</v>
      </c>
    </row>
    <row r="6" spans="1:11" s="5" customFormat="1" ht="18" customHeight="1" x14ac:dyDescent="0.2">
      <c r="A6" s="3" t="s">
        <v>110</v>
      </c>
      <c r="B6" s="49">
        <v>32.86</v>
      </c>
      <c r="C6" s="49">
        <v>19.28</v>
      </c>
      <c r="D6" s="49">
        <v>0.34</v>
      </c>
      <c r="E6" s="49">
        <v>0</v>
      </c>
      <c r="F6" s="49">
        <v>47.52</v>
      </c>
      <c r="G6" s="49">
        <v>13.53</v>
      </c>
      <c r="H6" s="49">
        <v>26.86</v>
      </c>
      <c r="I6" s="49">
        <v>12.8</v>
      </c>
      <c r="J6" s="49">
        <v>0</v>
      </c>
      <c r="K6" s="49">
        <v>46.81</v>
      </c>
    </row>
    <row r="7" spans="1:11" s="5" customFormat="1" ht="18" customHeight="1" x14ac:dyDescent="0.2">
      <c r="A7" s="3" t="s">
        <v>111</v>
      </c>
      <c r="B7" s="49">
        <v>32.36</v>
      </c>
      <c r="C7" s="49">
        <v>19.78</v>
      </c>
      <c r="D7" s="49">
        <v>0.31</v>
      </c>
      <c r="E7" s="49">
        <v>0</v>
      </c>
      <c r="F7" s="49">
        <v>47.55</v>
      </c>
      <c r="G7" s="49">
        <v>11.49</v>
      </c>
      <c r="H7" s="49">
        <v>28.44</v>
      </c>
      <c r="I7" s="49">
        <v>14.11</v>
      </c>
      <c r="J7" s="49">
        <v>0</v>
      </c>
      <c r="K7" s="49">
        <v>45.96</v>
      </c>
    </row>
    <row r="8" spans="1:11" s="5" customFormat="1" ht="18" customHeight="1" x14ac:dyDescent="0.2">
      <c r="A8" s="3" t="s">
        <v>112</v>
      </c>
      <c r="B8" s="49">
        <v>31.59</v>
      </c>
      <c r="C8" s="49">
        <v>20.3</v>
      </c>
      <c r="D8" s="49">
        <v>0.3</v>
      </c>
      <c r="E8" s="49">
        <v>0</v>
      </c>
      <c r="F8" s="49">
        <v>47.81</v>
      </c>
      <c r="G8" s="49">
        <v>13.77</v>
      </c>
      <c r="H8" s="49">
        <v>25.09</v>
      </c>
      <c r="I8" s="49">
        <v>14.49</v>
      </c>
      <c r="J8" s="49">
        <v>0</v>
      </c>
      <c r="K8" s="49">
        <v>46.64</v>
      </c>
    </row>
    <row r="9" spans="1:11" s="5" customFormat="1" ht="18" customHeight="1" x14ac:dyDescent="0.2">
      <c r="A9" s="3" t="s">
        <v>113</v>
      </c>
      <c r="B9" s="49">
        <v>33.82</v>
      </c>
      <c r="C9" s="49">
        <v>19.25</v>
      </c>
      <c r="D9" s="49">
        <v>0.28000000000000003</v>
      </c>
      <c r="E9" s="49">
        <v>0</v>
      </c>
      <c r="F9" s="49">
        <v>46.65</v>
      </c>
      <c r="G9" s="49">
        <v>16.03</v>
      </c>
      <c r="H9" s="49">
        <v>23.67</v>
      </c>
      <c r="I9" s="49">
        <v>12.46</v>
      </c>
      <c r="J9" s="49">
        <v>0</v>
      </c>
      <c r="K9" s="49">
        <v>47.83</v>
      </c>
    </row>
    <row r="10" spans="1:11" s="5" customFormat="1" ht="18" customHeight="1" x14ac:dyDescent="0.2">
      <c r="A10" s="3" t="s">
        <v>114</v>
      </c>
      <c r="B10" s="49">
        <v>33.770000000000003</v>
      </c>
      <c r="C10" s="49">
        <v>19.88</v>
      </c>
      <c r="D10" s="49">
        <v>0.28000000000000003</v>
      </c>
      <c r="E10" s="49">
        <v>0</v>
      </c>
      <c r="F10" s="49">
        <v>46.07</v>
      </c>
      <c r="G10" s="49">
        <v>13.02610241</v>
      </c>
      <c r="H10" s="49">
        <v>28.648576389999999</v>
      </c>
      <c r="I10" s="49">
        <v>14.78037142</v>
      </c>
      <c r="J10" s="49">
        <v>0</v>
      </c>
      <c r="K10" s="49">
        <v>43.544711270000001</v>
      </c>
    </row>
    <row r="11" spans="1:11" s="5" customFormat="1" ht="14.25" customHeight="1" x14ac:dyDescent="0.2">
      <c r="A11" s="467" t="s">
        <v>58</v>
      </c>
      <c r="B11" s="467"/>
      <c r="C11" s="467"/>
      <c r="D11" s="467"/>
      <c r="E11" s="467"/>
      <c r="F11" s="467"/>
      <c r="G11" s="467"/>
      <c r="H11" s="467"/>
      <c r="I11" s="467"/>
      <c r="J11" s="467"/>
      <c r="K11" s="467"/>
    </row>
    <row r="12" spans="1:11" s="5" customFormat="1" ht="13.5" customHeight="1" x14ac:dyDescent="0.2">
      <c r="A12" s="467" t="s">
        <v>343</v>
      </c>
      <c r="B12" s="467"/>
      <c r="C12" s="467"/>
      <c r="D12" s="467"/>
      <c r="E12" s="467"/>
      <c r="F12" s="467"/>
      <c r="G12" s="467"/>
      <c r="H12" s="467"/>
      <c r="I12" s="467"/>
      <c r="J12" s="467"/>
      <c r="K12" s="467"/>
    </row>
    <row r="13" spans="1:11" s="5" customFormat="1" ht="26.85" customHeight="1" x14ac:dyDescent="0.2"/>
  </sheetData>
  <mergeCells count="6">
    <mergeCell ref="A12:K12"/>
    <mergeCell ref="A1:K1"/>
    <mergeCell ref="A2:A3"/>
    <mergeCell ref="B2:F2"/>
    <mergeCell ref="G2:K2"/>
    <mergeCell ref="A11:K11"/>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zoomScaleNormal="100" workbookViewId="0">
      <selection activeCell="G3" sqref="G3"/>
    </sheetView>
  </sheetViews>
  <sheetFormatPr defaultRowHeight="12.75" x14ac:dyDescent="0.2"/>
  <cols>
    <col min="1" max="1" width="8.140625" bestFit="1" customWidth="1"/>
    <col min="2" max="2" width="14.7109375" bestFit="1" customWidth="1"/>
    <col min="3" max="3" width="20.7109375" bestFit="1" customWidth="1"/>
    <col min="4" max="4" width="11.140625" bestFit="1" customWidth="1"/>
    <col min="5" max="5" width="11.7109375" bestFit="1" customWidth="1"/>
    <col min="6" max="6" width="12.42578125" bestFit="1" customWidth="1"/>
    <col min="7" max="7" width="12.5703125" bestFit="1" customWidth="1"/>
    <col min="8" max="8" width="9.28515625" bestFit="1" customWidth="1"/>
    <col min="9" max="9" width="8.7109375" bestFit="1" customWidth="1"/>
    <col min="10" max="10" width="7.28515625" bestFit="1" customWidth="1"/>
    <col min="11" max="11" width="4.7109375" bestFit="1" customWidth="1"/>
  </cols>
  <sheetData>
    <row r="1" spans="1:10" ht="15.75" customHeight="1" x14ac:dyDescent="0.2">
      <c r="A1" s="419" t="s">
        <v>81</v>
      </c>
      <c r="B1" s="419"/>
      <c r="C1" s="419"/>
      <c r="D1" s="419"/>
      <c r="E1" s="419"/>
      <c r="F1" s="419"/>
      <c r="G1" s="419"/>
      <c r="H1" s="419"/>
      <c r="I1" s="419"/>
      <c r="J1" s="419"/>
    </row>
    <row r="2" spans="1:10" s="5" customFormat="1" ht="15" customHeight="1" x14ac:dyDescent="0.2">
      <c r="A2" s="420" t="s">
        <v>82</v>
      </c>
      <c r="B2" s="420" t="s">
        <v>83</v>
      </c>
      <c r="C2" s="420" t="s">
        <v>84</v>
      </c>
      <c r="D2" s="420" t="s">
        <v>85</v>
      </c>
      <c r="E2" s="420" t="s">
        <v>86</v>
      </c>
      <c r="F2" s="422" t="s">
        <v>87</v>
      </c>
      <c r="G2" s="423"/>
      <c r="H2" s="424" t="s">
        <v>88</v>
      </c>
      <c r="I2" s="426" t="s">
        <v>89</v>
      </c>
    </row>
    <row r="3" spans="1:10" s="5" customFormat="1" ht="37.5" customHeight="1" x14ac:dyDescent="0.2">
      <c r="A3" s="421"/>
      <c r="B3" s="421"/>
      <c r="C3" s="421"/>
      <c r="D3" s="421"/>
      <c r="E3" s="421"/>
      <c r="F3" s="17" t="s">
        <v>90</v>
      </c>
      <c r="G3" s="17" t="s">
        <v>1022</v>
      </c>
      <c r="H3" s="425"/>
      <c r="I3" s="427"/>
    </row>
    <row r="4" spans="1:10" s="5" customFormat="1" ht="63" customHeight="1" x14ac:dyDescent="0.2">
      <c r="A4" s="18">
        <v>1</v>
      </c>
      <c r="B4" s="19" t="s">
        <v>91</v>
      </c>
      <c r="C4" s="19" t="s">
        <v>92</v>
      </c>
      <c r="D4" s="20">
        <v>43669</v>
      </c>
      <c r="E4" s="20">
        <v>43682</v>
      </c>
      <c r="F4" s="21">
        <v>155742818</v>
      </c>
      <c r="G4" s="22">
        <v>25.33</v>
      </c>
      <c r="H4" s="22">
        <v>230</v>
      </c>
      <c r="I4" s="23">
        <v>3582.08</v>
      </c>
    </row>
    <row r="5" spans="1:10" s="5" customFormat="1" ht="39" customHeight="1" x14ac:dyDescent="0.2">
      <c r="A5" s="18">
        <v>2</v>
      </c>
      <c r="B5" s="19" t="s">
        <v>93</v>
      </c>
      <c r="C5" s="19" t="s">
        <v>94</v>
      </c>
      <c r="D5" s="20">
        <v>43675</v>
      </c>
      <c r="E5" s="20">
        <v>43686</v>
      </c>
      <c r="F5" s="21">
        <v>82058934</v>
      </c>
      <c r="G5" s="22">
        <v>26</v>
      </c>
      <c r="H5" s="22">
        <v>139.19</v>
      </c>
      <c r="I5" s="23">
        <v>1142.17</v>
      </c>
    </row>
    <row r="6" spans="1:10" s="5" customFormat="1" ht="39" customHeight="1" x14ac:dyDescent="0.2">
      <c r="A6" s="18">
        <v>3</v>
      </c>
      <c r="B6" s="19" t="s">
        <v>95</v>
      </c>
      <c r="C6" s="19" t="s">
        <v>96</v>
      </c>
      <c r="D6" s="20">
        <v>43677</v>
      </c>
      <c r="E6" s="20">
        <v>43691</v>
      </c>
      <c r="F6" s="24">
        <v>42091</v>
      </c>
      <c r="G6" s="22">
        <v>26</v>
      </c>
      <c r="H6" s="22">
        <v>120</v>
      </c>
      <c r="I6" s="23">
        <v>0.51</v>
      </c>
    </row>
    <row r="7" spans="1:10" s="5" customFormat="1" ht="39" customHeight="1" x14ac:dyDescent="0.2">
      <c r="A7" s="18">
        <v>4</v>
      </c>
      <c r="B7" s="19" t="s">
        <v>97</v>
      </c>
      <c r="C7" s="19" t="s">
        <v>98</v>
      </c>
      <c r="D7" s="20">
        <v>43677</v>
      </c>
      <c r="E7" s="20">
        <v>43691</v>
      </c>
      <c r="F7" s="24">
        <v>60600</v>
      </c>
      <c r="G7" s="22">
        <v>25.25</v>
      </c>
      <c r="H7" s="22">
        <v>13</v>
      </c>
      <c r="I7" s="23">
        <v>0.08</v>
      </c>
    </row>
    <row r="8" spans="1:10" s="5" customFormat="1" ht="51" customHeight="1" x14ac:dyDescent="0.2">
      <c r="A8" s="18">
        <v>5</v>
      </c>
      <c r="B8" s="19" t="s">
        <v>99</v>
      </c>
      <c r="C8" s="19" t="s">
        <v>100</v>
      </c>
      <c r="D8" s="20">
        <v>43696</v>
      </c>
      <c r="E8" s="20">
        <v>43707</v>
      </c>
      <c r="F8" s="25">
        <v>2950280</v>
      </c>
      <c r="G8" s="22">
        <v>25.73</v>
      </c>
      <c r="H8" s="22">
        <v>26.4</v>
      </c>
      <c r="I8" s="23">
        <v>7.79</v>
      </c>
    </row>
    <row r="9" spans="1:10" s="5" customFormat="1" ht="19.5" customHeight="1" x14ac:dyDescent="0.2">
      <c r="A9" s="418" t="s">
        <v>80</v>
      </c>
      <c r="B9" s="418"/>
    </row>
    <row r="10" spans="1:10" s="5" customFormat="1" ht="27.6" customHeight="1" x14ac:dyDescent="0.2"/>
  </sheetData>
  <mergeCells count="10">
    <mergeCell ref="A9:B9"/>
    <mergeCell ref="A1:J1"/>
    <mergeCell ref="A2:A3"/>
    <mergeCell ref="B2:B3"/>
    <mergeCell ref="C2:C3"/>
    <mergeCell ref="D2:D3"/>
    <mergeCell ref="E2:E3"/>
    <mergeCell ref="F2:G2"/>
    <mergeCell ref="H2:H3"/>
    <mergeCell ref="I2:I3"/>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zoomScaleNormal="100" workbookViewId="0">
      <selection activeCell="A2" sqref="A2:K2"/>
    </sheetView>
  </sheetViews>
  <sheetFormatPr defaultRowHeight="12.75" x14ac:dyDescent="0.2"/>
  <cols>
    <col min="1" max="7" width="14.7109375" bestFit="1" customWidth="1"/>
    <col min="8" max="8" width="15" bestFit="1" customWidth="1"/>
    <col min="9" max="9" width="14.42578125" bestFit="1" customWidth="1"/>
    <col min="10" max="11" width="14.7109375" bestFit="1" customWidth="1"/>
    <col min="12" max="12" width="4.7109375" bestFit="1" customWidth="1"/>
  </cols>
  <sheetData>
    <row r="1" spans="1:11" ht="15" customHeight="1" x14ac:dyDescent="0.2">
      <c r="A1" s="468" t="s">
        <v>14</v>
      </c>
      <c r="B1" s="468"/>
      <c r="C1" s="468"/>
      <c r="D1" s="468"/>
      <c r="E1" s="468"/>
      <c r="F1" s="468"/>
      <c r="G1" s="468"/>
      <c r="H1" s="468"/>
    </row>
    <row r="2" spans="1:11" s="5" customFormat="1" ht="18" customHeight="1" x14ac:dyDescent="0.2">
      <c r="A2" s="505" t="s">
        <v>457</v>
      </c>
      <c r="B2" s="506"/>
      <c r="C2" s="506"/>
      <c r="D2" s="506"/>
      <c r="E2" s="506"/>
      <c r="F2" s="506"/>
      <c r="G2" s="506"/>
      <c r="H2" s="506"/>
      <c r="I2" s="506"/>
      <c r="J2" s="506"/>
      <c r="K2" s="507"/>
    </row>
    <row r="3" spans="1:11" s="5" customFormat="1" ht="27.75" customHeight="1" x14ac:dyDescent="0.2">
      <c r="A3" s="71" t="s">
        <v>152</v>
      </c>
      <c r="B3" s="9" t="s">
        <v>458</v>
      </c>
      <c r="C3" s="9" t="s">
        <v>459</v>
      </c>
      <c r="D3" s="9" t="s">
        <v>460</v>
      </c>
      <c r="E3" s="9" t="s">
        <v>461</v>
      </c>
      <c r="F3" s="9" t="s">
        <v>462</v>
      </c>
      <c r="G3" s="9" t="s">
        <v>463</v>
      </c>
      <c r="H3" s="9" t="s">
        <v>464</v>
      </c>
      <c r="I3" s="9" t="s">
        <v>465</v>
      </c>
      <c r="J3" s="9" t="s">
        <v>466</v>
      </c>
      <c r="K3" s="9" t="s">
        <v>467</v>
      </c>
    </row>
    <row r="4" spans="1:11" s="5" customFormat="1" ht="18" customHeight="1" x14ac:dyDescent="0.2">
      <c r="A4" s="3" t="s">
        <v>24</v>
      </c>
      <c r="B4" s="49">
        <v>41.32</v>
      </c>
      <c r="C4" s="49">
        <v>0</v>
      </c>
      <c r="D4" s="49">
        <v>58.68</v>
      </c>
      <c r="E4" s="49">
        <v>0</v>
      </c>
      <c r="F4" s="49">
        <v>0</v>
      </c>
      <c r="G4" s="49">
        <v>0</v>
      </c>
      <c r="H4" s="49">
        <v>0</v>
      </c>
      <c r="I4" s="49">
        <v>0</v>
      </c>
      <c r="J4" s="49">
        <v>0</v>
      </c>
      <c r="K4" s="49">
        <v>0</v>
      </c>
    </row>
    <row r="5" spans="1:11" s="5" customFormat="1" ht="18" customHeight="1" x14ac:dyDescent="0.2">
      <c r="A5" s="3" t="s">
        <v>25</v>
      </c>
      <c r="B5" s="49">
        <v>100</v>
      </c>
      <c r="C5" s="49">
        <v>0</v>
      </c>
      <c r="D5" s="49">
        <v>0</v>
      </c>
      <c r="E5" s="49">
        <v>0</v>
      </c>
      <c r="F5" s="49">
        <v>0</v>
      </c>
      <c r="G5" s="49">
        <v>0</v>
      </c>
      <c r="H5" s="49">
        <v>0</v>
      </c>
      <c r="I5" s="49">
        <v>0</v>
      </c>
      <c r="J5" s="49">
        <v>0</v>
      </c>
      <c r="K5" s="49">
        <v>0</v>
      </c>
    </row>
    <row r="6" spans="1:11" s="5" customFormat="1" ht="18" customHeight="1" x14ac:dyDescent="0.2">
      <c r="A6" s="3" t="s">
        <v>110</v>
      </c>
      <c r="B6" s="49">
        <v>100</v>
      </c>
      <c r="C6" s="49">
        <v>0</v>
      </c>
      <c r="D6" s="49">
        <v>0</v>
      </c>
      <c r="E6" s="49">
        <v>0</v>
      </c>
      <c r="F6" s="49">
        <v>0</v>
      </c>
      <c r="G6" s="49">
        <v>0</v>
      </c>
      <c r="H6" s="49">
        <v>0</v>
      </c>
      <c r="I6" s="49">
        <v>0</v>
      </c>
      <c r="J6" s="49">
        <v>0</v>
      </c>
      <c r="K6" s="49">
        <v>0</v>
      </c>
    </row>
    <row r="7" spans="1:11" s="5" customFormat="1" ht="18" customHeight="1" x14ac:dyDescent="0.2">
      <c r="A7" s="3" t="s">
        <v>111</v>
      </c>
      <c r="B7" s="49">
        <v>100</v>
      </c>
      <c r="C7" s="49">
        <v>0</v>
      </c>
      <c r="D7" s="49">
        <v>0</v>
      </c>
      <c r="E7" s="49">
        <v>0</v>
      </c>
      <c r="F7" s="49">
        <v>0</v>
      </c>
      <c r="G7" s="49">
        <v>0</v>
      </c>
      <c r="H7" s="49">
        <v>0</v>
      </c>
      <c r="I7" s="49">
        <v>0</v>
      </c>
      <c r="J7" s="49">
        <v>0</v>
      </c>
      <c r="K7" s="49">
        <v>0</v>
      </c>
    </row>
    <row r="8" spans="1:11" s="5" customFormat="1" ht="18" customHeight="1" x14ac:dyDescent="0.2">
      <c r="A8" s="3" t="s">
        <v>112</v>
      </c>
      <c r="B8" s="49">
        <v>100</v>
      </c>
      <c r="C8" s="49">
        <v>0</v>
      </c>
      <c r="D8" s="49">
        <v>0</v>
      </c>
      <c r="E8" s="49">
        <v>0</v>
      </c>
      <c r="F8" s="49">
        <v>0</v>
      </c>
      <c r="G8" s="49">
        <v>0</v>
      </c>
      <c r="H8" s="49">
        <v>0</v>
      </c>
      <c r="I8" s="49">
        <v>0</v>
      </c>
      <c r="J8" s="49">
        <v>0</v>
      </c>
      <c r="K8" s="49">
        <v>0</v>
      </c>
    </row>
    <row r="9" spans="1:11" s="5" customFormat="1" ht="18" customHeight="1" x14ac:dyDescent="0.2">
      <c r="A9" s="3" t="s">
        <v>113</v>
      </c>
      <c r="B9" s="49">
        <v>100</v>
      </c>
      <c r="C9" s="49">
        <v>0</v>
      </c>
      <c r="D9" s="49">
        <v>0</v>
      </c>
      <c r="E9" s="49">
        <v>0</v>
      </c>
      <c r="F9" s="49">
        <v>0</v>
      </c>
      <c r="G9" s="49">
        <v>0</v>
      </c>
      <c r="H9" s="49">
        <v>0</v>
      </c>
      <c r="I9" s="49">
        <v>0</v>
      </c>
      <c r="J9" s="49">
        <v>0</v>
      </c>
      <c r="K9" s="49">
        <v>0</v>
      </c>
    </row>
    <row r="10" spans="1:11" s="5" customFormat="1" ht="18" customHeight="1" x14ac:dyDescent="0.2">
      <c r="A10" s="3" t="s">
        <v>114</v>
      </c>
      <c r="B10" s="49">
        <v>100</v>
      </c>
      <c r="C10" s="49">
        <v>0</v>
      </c>
      <c r="D10" s="49">
        <v>0</v>
      </c>
      <c r="E10" s="49">
        <v>0</v>
      </c>
      <c r="F10" s="49">
        <v>0</v>
      </c>
      <c r="G10" s="49">
        <v>0</v>
      </c>
      <c r="H10" s="49">
        <v>0</v>
      </c>
      <c r="I10" s="49">
        <v>0</v>
      </c>
      <c r="J10" s="49">
        <v>0</v>
      </c>
      <c r="K10" s="49">
        <v>0</v>
      </c>
    </row>
    <row r="11" spans="1:11" s="5" customFormat="1" ht="14.25" customHeight="1" x14ac:dyDescent="0.2">
      <c r="A11" s="418" t="s">
        <v>58</v>
      </c>
      <c r="B11" s="418"/>
      <c r="C11" s="418"/>
      <c r="D11" s="418"/>
      <c r="E11" s="418"/>
      <c r="F11" s="418"/>
    </row>
    <row r="12" spans="1:11" s="5" customFormat="1" ht="13.5" customHeight="1" x14ac:dyDescent="0.2">
      <c r="A12" s="418" t="s">
        <v>286</v>
      </c>
      <c r="B12" s="418"/>
      <c r="C12" s="418"/>
      <c r="D12" s="418"/>
      <c r="E12" s="418"/>
      <c r="F12" s="418"/>
    </row>
    <row r="13" spans="1:11" s="5" customFormat="1" ht="27.6" customHeight="1" x14ac:dyDescent="0.2"/>
  </sheetData>
  <mergeCells count="4">
    <mergeCell ref="A1:H1"/>
    <mergeCell ref="A2:K2"/>
    <mergeCell ref="A11:F11"/>
    <mergeCell ref="A12:F12"/>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zoomScaleNormal="100" workbookViewId="0">
      <selection activeCell="A2" sqref="A2:K2"/>
    </sheetView>
  </sheetViews>
  <sheetFormatPr defaultRowHeight="12.75" x14ac:dyDescent="0.2"/>
  <cols>
    <col min="1" max="12" width="14.7109375" bestFit="1" customWidth="1"/>
    <col min="13" max="13" width="4.7109375" bestFit="1" customWidth="1"/>
  </cols>
  <sheetData>
    <row r="1" spans="1:12" ht="15" customHeight="1" x14ac:dyDescent="0.2">
      <c r="A1" s="468" t="s">
        <v>15</v>
      </c>
      <c r="B1" s="468"/>
      <c r="C1" s="468"/>
      <c r="D1" s="468"/>
      <c r="E1" s="468"/>
      <c r="F1" s="468"/>
      <c r="G1" s="468"/>
      <c r="H1" s="468"/>
      <c r="I1" s="468"/>
      <c r="J1" s="468"/>
      <c r="K1" s="468"/>
    </row>
    <row r="2" spans="1:12" s="5" customFormat="1" ht="18" customHeight="1" x14ac:dyDescent="0.2">
      <c r="A2" s="505" t="s">
        <v>457</v>
      </c>
      <c r="B2" s="506"/>
      <c r="C2" s="506"/>
      <c r="D2" s="506"/>
      <c r="E2" s="506"/>
      <c r="F2" s="506"/>
      <c r="G2" s="506"/>
      <c r="H2" s="506"/>
      <c r="I2" s="506"/>
      <c r="J2" s="506"/>
      <c r="K2" s="507"/>
    </row>
    <row r="3" spans="1:12" s="5" customFormat="1" ht="18.75" customHeight="1" x14ac:dyDescent="0.2">
      <c r="A3" s="7" t="s">
        <v>152</v>
      </c>
      <c r="B3" s="7" t="s">
        <v>468</v>
      </c>
      <c r="C3" s="7" t="s">
        <v>469</v>
      </c>
      <c r="D3" s="7" t="s">
        <v>470</v>
      </c>
      <c r="E3" s="7" t="s">
        <v>471</v>
      </c>
      <c r="F3" s="7" t="s">
        <v>472</v>
      </c>
      <c r="G3" s="7" t="s">
        <v>473</v>
      </c>
      <c r="H3" s="7" t="s">
        <v>474</v>
      </c>
      <c r="I3" s="7" t="s">
        <v>475</v>
      </c>
      <c r="J3" s="7" t="s">
        <v>476</v>
      </c>
      <c r="K3" s="7" t="s">
        <v>477</v>
      </c>
      <c r="L3" s="7" t="s">
        <v>478</v>
      </c>
    </row>
    <row r="4" spans="1:12" s="5" customFormat="1" ht="18" customHeight="1" x14ac:dyDescent="0.2">
      <c r="A4" s="3" t="s">
        <v>24</v>
      </c>
      <c r="B4" s="49">
        <v>26.234649335</v>
      </c>
      <c r="C4" s="49">
        <v>3.8559150000000001E-3</v>
      </c>
      <c r="D4" s="49">
        <v>73.758930496999994</v>
      </c>
      <c r="E4" s="49">
        <v>2.8288929999999999E-3</v>
      </c>
      <c r="F4" s="49">
        <v>9.9999999999999995E-7</v>
      </c>
      <c r="G4" s="49">
        <v>0</v>
      </c>
      <c r="H4" s="49">
        <v>8.4999999999999994E-8</v>
      </c>
      <c r="I4" s="49">
        <v>0</v>
      </c>
      <c r="J4" s="49">
        <v>0</v>
      </c>
      <c r="K4" s="49">
        <v>0</v>
      </c>
      <c r="L4" s="49">
        <v>4.01E-7</v>
      </c>
    </row>
    <row r="5" spans="1:12" s="5" customFormat="1" ht="18" customHeight="1" x14ac:dyDescent="0.2">
      <c r="A5" s="3" t="s">
        <v>25</v>
      </c>
      <c r="B5" s="49">
        <v>38.8944914</v>
      </c>
      <c r="C5" s="49">
        <v>1.5718030000000001E-3</v>
      </c>
      <c r="D5" s="49">
        <v>61.1039368</v>
      </c>
      <c r="E5" s="49">
        <v>0</v>
      </c>
      <c r="F5" s="49">
        <v>0</v>
      </c>
      <c r="G5" s="49">
        <v>0</v>
      </c>
      <c r="H5" s="49">
        <v>0</v>
      </c>
      <c r="I5" s="49">
        <v>0</v>
      </c>
      <c r="J5" s="49">
        <v>0</v>
      </c>
      <c r="K5" s="49">
        <v>0</v>
      </c>
      <c r="L5" s="49">
        <v>0</v>
      </c>
    </row>
    <row r="6" spans="1:12" s="5" customFormat="1" ht="18" customHeight="1" x14ac:dyDescent="0.2">
      <c r="A6" s="3" t="s">
        <v>110</v>
      </c>
      <c r="B6" s="49">
        <v>32.68824</v>
      </c>
      <c r="C6" s="49">
        <v>2.977E-3</v>
      </c>
      <c r="D6" s="49">
        <v>67.308783000000005</v>
      </c>
      <c r="E6" s="49">
        <v>0</v>
      </c>
      <c r="F6" s="49">
        <v>0</v>
      </c>
      <c r="G6" s="49">
        <v>0</v>
      </c>
      <c r="H6" s="49">
        <v>0</v>
      </c>
      <c r="I6" s="49">
        <v>0</v>
      </c>
      <c r="J6" s="49">
        <v>0</v>
      </c>
      <c r="K6" s="49">
        <v>0</v>
      </c>
      <c r="L6" s="49">
        <v>0</v>
      </c>
    </row>
    <row r="7" spans="1:12" s="5" customFormat="1" ht="18" customHeight="1" x14ac:dyDescent="0.2">
      <c r="A7" s="3" t="s">
        <v>111</v>
      </c>
      <c r="B7" s="49">
        <v>40.203768699999998</v>
      </c>
      <c r="C7" s="49">
        <v>2.0953E-3</v>
      </c>
      <c r="D7" s="49">
        <v>59.794136000000002</v>
      </c>
      <c r="E7" s="49">
        <v>0</v>
      </c>
      <c r="F7" s="49">
        <v>0</v>
      </c>
      <c r="G7" s="49">
        <v>0</v>
      </c>
      <c r="H7" s="49">
        <v>0</v>
      </c>
      <c r="I7" s="49">
        <v>0</v>
      </c>
      <c r="J7" s="49">
        <v>0</v>
      </c>
      <c r="K7" s="49">
        <v>0</v>
      </c>
      <c r="L7" s="49">
        <v>0</v>
      </c>
    </row>
    <row r="8" spans="1:12" s="5" customFormat="1" ht="18" customHeight="1" x14ac:dyDescent="0.2">
      <c r="A8" s="3" t="s">
        <v>112</v>
      </c>
      <c r="B8" s="49">
        <v>37.435721999999998</v>
      </c>
      <c r="C8" s="49">
        <v>1.32E-3</v>
      </c>
      <c r="D8" s="49">
        <v>62.562956999999997</v>
      </c>
      <c r="E8" s="49">
        <v>0</v>
      </c>
      <c r="F8" s="49">
        <v>0</v>
      </c>
      <c r="G8" s="49">
        <v>0</v>
      </c>
      <c r="H8" s="49">
        <v>0</v>
      </c>
      <c r="I8" s="49">
        <v>0</v>
      </c>
      <c r="J8" s="49">
        <v>0</v>
      </c>
      <c r="K8" s="49">
        <v>0</v>
      </c>
      <c r="L8" s="49">
        <v>0</v>
      </c>
    </row>
    <row r="9" spans="1:12" s="5" customFormat="1" ht="18" customHeight="1" x14ac:dyDescent="0.2">
      <c r="A9" s="3" t="s">
        <v>113</v>
      </c>
      <c r="B9" s="49">
        <v>41.099802169999997</v>
      </c>
      <c r="C9" s="49">
        <v>1.0093120000000001E-3</v>
      </c>
      <c r="D9" s="49">
        <v>58.899188520000003</v>
      </c>
      <c r="E9" s="49">
        <v>0</v>
      </c>
      <c r="F9" s="49">
        <v>0</v>
      </c>
      <c r="G9" s="49">
        <v>0</v>
      </c>
      <c r="H9" s="49">
        <v>0</v>
      </c>
      <c r="I9" s="49">
        <v>0</v>
      </c>
      <c r="J9" s="49">
        <v>0</v>
      </c>
      <c r="K9" s="49">
        <v>0</v>
      </c>
      <c r="L9" s="49">
        <v>0</v>
      </c>
    </row>
    <row r="10" spans="1:12" s="5" customFormat="1" ht="18" customHeight="1" x14ac:dyDescent="0.2">
      <c r="A10" s="3" t="s">
        <v>114</v>
      </c>
      <c r="B10" s="49">
        <v>41.466830809999998</v>
      </c>
      <c r="C10" s="49">
        <v>8.4902999999999997E-4</v>
      </c>
      <c r="D10" s="49">
        <v>58.532320159999998</v>
      </c>
      <c r="E10" s="49">
        <v>0</v>
      </c>
      <c r="F10" s="49">
        <v>0</v>
      </c>
      <c r="G10" s="49">
        <v>0</v>
      </c>
      <c r="H10" s="49">
        <v>0</v>
      </c>
      <c r="I10" s="49">
        <v>0</v>
      </c>
      <c r="J10" s="49">
        <v>0</v>
      </c>
      <c r="K10" s="49">
        <v>0</v>
      </c>
      <c r="L10" s="49">
        <v>0</v>
      </c>
    </row>
    <row r="11" spans="1:12" s="5" customFormat="1" ht="14.25" customHeight="1" x14ac:dyDescent="0.2">
      <c r="A11" s="467" t="s">
        <v>58</v>
      </c>
      <c r="B11" s="467"/>
      <c r="C11" s="467"/>
      <c r="D11" s="467"/>
    </row>
    <row r="12" spans="1:12" s="5" customFormat="1" ht="13.5" customHeight="1" x14ac:dyDescent="0.2">
      <c r="A12" s="467" t="s">
        <v>343</v>
      </c>
      <c r="B12" s="467"/>
      <c r="C12" s="467"/>
      <c r="D12" s="467"/>
    </row>
    <row r="13" spans="1:12" s="5" customFormat="1" ht="28.35" customHeight="1" x14ac:dyDescent="0.2"/>
  </sheetData>
  <mergeCells count="4">
    <mergeCell ref="A1:K1"/>
    <mergeCell ref="A2:K2"/>
    <mergeCell ref="A11:D11"/>
    <mergeCell ref="A12:D12"/>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zoomScaleNormal="100" workbookViewId="0">
      <selection activeCell="E26" sqref="E26"/>
    </sheetView>
  </sheetViews>
  <sheetFormatPr defaultRowHeight="12.75" x14ac:dyDescent="0.2"/>
  <cols>
    <col min="1" max="11" width="14.7109375" bestFit="1" customWidth="1"/>
    <col min="12" max="12" width="15" bestFit="1" customWidth="1"/>
    <col min="13" max="13" width="4.7109375" bestFit="1" customWidth="1"/>
  </cols>
  <sheetData>
    <row r="1" spans="1:12" ht="16.5" customHeight="1" x14ac:dyDescent="0.2">
      <c r="A1" s="468" t="s">
        <v>16</v>
      </c>
      <c r="B1" s="468"/>
      <c r="C1" s="468"/>
      <c r="D1" s="468"/>
      <c r="E1" s="468"/>
      <c r="F1" s="468"/>
      <c r="G1" s="468"/>
      <c r="H1" s="468"/>
      <c r="I1" s="468"/>
      <c r="J1" s="468"/>
      <c r="K1" s="468"/>
      <c r="L1" s="468"/>
    </row>
    <row r="2" spans="1:12" s="5" customFormat="1" ht="15" customHeight="1" x14ac:dyDescent="0.2">
      <c r="A2" s="428" t="s">
        <v>125</v>
      </c>
      <c r="B2" s="420" t="s">
        <v>185</v>
      </c>
      <c r="C2" s="524" t="s">
        <v>479</v>
      </c>
      <c r="D2" s="525"/>
      <c r="E2" s="471" t="s">
        <v>480</v>
      </c>
      <c r="F2" s="502"/>
      <c r="G2" s="502"/>
      <c r="H2" s="472"/>
      <c r="I2" s="524" t="s">
        <v>104</v>
      </c>
      <c r="J2" s="525"/>
      <c r="K2" s="528" t="s">
        <v>481</v>
      </c>
      <c r="L2" s="529"/>
    </row>
    <row r="3" spans="1:12" s="5" customFormat="1" ht="15" customHeight="1" x14ac:dyDescent="0.2">
      <c r="A3" s="429"/>
      <c r="B3" s="515"/>
      <c r="C3" s="526"/>
      <c r="D3" s="527"/>
      <c r="E3" s="471" t="s">
        <v>440</v>
      </c>
      <c r="F3" s="472"/>
      <c r="G3" s="471" t="s">
        <v>441</v>
      </c>
      <c r="H3" s="472"/>
      <c r="I3" s="526"/>
      <c r="J3" s="527"/>
      <c r="K3" s="530"/>
      <c r="L3" s="531"/>
    </row>
    <row r="4" spans="1:12" s="5" customFormat="1" ht="27" customHeight="1" x14ac:dyDescent="0.2">
      <c r="A4" s="430"/>
      <c r="B4" s="421"/>
      <c r="C4" s="27" t="s">
        <v>482</v>
      </c>
      <c r="D4" s="30" t="s">
        <v>188</v>
      </c>
      <c r="E4" s="27" t="s">
        <v>482</v>
      </c>
      <c r="F4" s="30" t="s">
        <v>188</v>
      </c>
      <c r="G4" s="27" t="s">
        <v>483</v>
      </c>
      <c r="H4" s="30" t="s">
        <v>188</v>
      </c>
      <c r="I4" s="27" t="s">
        <v>482</v>
      </c>
      <c r="J4" s="30" t="s">
        <v>188</v>
      </c>
      <c r="K4" s="27" t="s">
        <v>483</v>
      </c>
      <c r="L4" s="72" t="s">
        <v>484</v>
      </c>
    </row>
    <row r="5" spans="1:12" s="5" customFormat="1" ht="18" customHeight="1" x14ac:dyDescent="0.2">
      <c r="A5" s="3" t="s">
        <v>24</v>
      </c>
      <c r="B5" s="11">
        <v>243</v>
      </c>
      <c r="C5" s="44">
        <v>456884165</v>
      </c>
      <c r="D5" s="41">
        <v>3206488.5554999998</v>
      </c>
      <c r="E5" s="44">
        <v>241869262</v>
      </c>
      <c r="F5" s="41">
        <v>1719119.8917</v>
      </c>
      <c r="G5" s="44">
        <v>353698730</v>
      </c>
      <c r="H5" s="41">
        <v>2426665.9497000002</v>
      </c>
      <c r="I5" s="70">
        <v>1052452157</v>
      </c>
      <c r="J5" s="41">
        <v>7352274.3969000001</v>
      </c>
      <c r="K5" s="41">
        <v>712162</v>
      </c>
      <c r="L5" s="28">
        <v>4929.4030998600001</v>
      </c>
    </row>
    <row r="6" spans="1:12" s="5" customFormat="1" ht="18" customHeight="1" x14ac:dyDescent="0.2">
      <c r="A6" s="3" t="s">
        <v>25</v>
      </c>
      <c r="B6" s="11">
        <v>102</v>
      </c>
      <c r="C6" s="44">
        <v>160638225</v>
      </c>
      <c r="D6" s="41">
        <v>1123480.267</v>
      </c>
      <c r="E6" s="44">
        <v>122174322</v>
      </c>
      <c r="F6" s="41">
        <v>866898.31079999998</v>
      </c>
      <c r="G6" s="44">
        <v>156857869</v>
      </c>
      <c r="H6" s="41">
        <v>1079043.9129999999</v>
      </c>
      <c r="I6" s="44">
        <v>439670416</v>
      </c>
      <c r="J6" s="41">
        <v>3069422.49</v>
      </c>
      <c r="K6" s="41">
        <v>1325358</v>
      </c>
      <c r="L6" s="28">
        <v>9508.9630410000009</v>
      </c>
    </row>
    <row r="7" spans="1:12" s="5" customFormat="1" ht="18" customHeight="1" x14ac:dyDescent="0.2">
      <c r="A7" s="3" t="s">
        <v>110</v>
      </c>
      <c r="B7" s="11">
        <v>18</v>
      </c>
      <c r="C7" s="44">
        <v>28454552</v>
      </c>
      <c r="D7" s="41">
        <v>198227.2494</v>
      </c>
      <c r="E7" s="44">
        <v>27648067</v>
      </c>
      <c r="F7" s="41">
        <v>196542.5117</v>
      </c>
      <c r="G7" s="44">
        <v>27200048</v>
      </c>
      <c r="H7" s="41">
        <v>185922.52420000001</v>
      </c>
      <c r="I7" s="44">
        <v>83302667</v>
      </c>
      <c r="J7" s="41">
        <v>580692.28529999999</v>
      </c>
      <c r="K7" s="41">
        <v>1277029</v>
      </c>
      <c r="L7" s="28">
        <v>8920.27</v>
      </c>
    </row>
    <row r="8" spans="1:12" s="5" customFormat="1" ht="18" customHeight="1" x14ac:dyDescent="0.2">
      <c r="A8" s="3" t="s">
        <v>111</v>
      </c>
      <c r="B8" s="11">
        <v>22</v>
      </c>
      <c r="C8" s="44">
        <v>35294048</v>
      </c>
      <c r="D8" s="41">
        <v>246818.34779999999</v>
      </c>
      <c r="E8" s="44">
        <v>27358009</v>
      </c>
      <c r="F8" s="41">
        <v>195649.26879999999</v>
      </c>
      <c r="G8" s="44">
        <v>30577868</v>
      </c>
      <c r="H8" s="41">
        <v>209873.5104</v>
      </c>
      <c r="I8" s="44">
        <v>93229925</v>
      </c>
      <c r="J8" s="41">
        <v>652341.12699999998</v>
      </c>
      <c r="K8" s="41">
        <v>557625</v>
      </c>
      <c r="L8" s="28">
        <v>3889.0176970000002</v>
      </c>
    </row>
    <row r="9" spans="1:12" s="5" customFormat="1" ht="18" customHeight="1" x14ac:dyDescent="0.2">
      <c r="A9" s="3" t="s">
        <v>112</v>
      </c>
      <c r="B9" s="11">
        <v>19</v>
      </c>
      <c r="C9" s="44">
        <v>30204517</v>
      </c>
      <c r="D9" s="41">
        <v>210192.66190000001</v>
      </c>
      <c r="E9" s="44">
        <v>26415484</v>
      </c>
      <c r="F9" s="41">
        <v>186472.45869999999</v>
      </c>
      <c r="G9" s="44">
        <v>27135830</v>
      </c>
      <c r="H9" s="41">
        <v>186377.67249999999</v>
      </c>
      <c r="I9" s="44">
        <v>83755831</v>
      </c>
      <c r="J9" s="41">
        <v>583042.79310000001</v>
      </c>
      <c r="K9" s="41">
        <v>668347</v>
      </c>
      <c r="L9" s="28">
        <v>4605.8447886900003</v>
      </c>
    </row>
    <row r="10" spans="1:12" s="5" customFormat="1" ht="18" customHeight="1" x14ac:dyDescent="0.2">
      <c r="A10" s="3" t="s">
        <v>113</v>
      </c>
      <c r="B10" s="11">
        <v>23</v>
      </c>
      <c r="C10" s="44">
        <v>30160271</v>
      </c>
      <c r="D10" s="41">
        <v>207890.7047</v>
      </c>
      <c r="E10" s="44">
        <v>28456799</v>
      </c>
      <c r="F10" s="41">
        <v>199479.72889999999</v>
      </c>
      <c r="G10" s="44">
        <v>32530362</v>
      </c>
      <c r="H10" s="41">
        <v>221665.14629999999</v>
      </c>
      <c r="I10" s="44">
        <v>91147432</v>
      </c>
      <c r="J10" s="41">
        <v>629035.57990000001</v>
      </c>
      <c r="K10" s="41">
        <v>556310</v>
      </c>
      <c r="L10" s="28">
        <v>3832.6698662600002</v>
      </c>
    </row>
    <row r="11" spans="1:12" s="5" customFormat="1" ht="18" customHeight="1" x14ac:dyDescent="0.2">
      <c r="A11" s="3" t="s">
        <v>114</v>
      </c>
      <c r="B11" s="11">
        <v>20</v>
      </c>
      <c r="C11" s="44">
        <v>36524837</v>
      </c>
      <c r="D11" s="41">
        <v>260351.30300000001</v>
      </c>
      <c r="E11" s="44">
        <v>12295963</v>
      </c>
      <c r="F11" s="28">
        <v>88754.342699999994</v>
      </c>
      <c r="G11" s="44">
        <v>39413761</v>
      </c>
      <c r="H11" s="41">
        <v>275205.05930000002</v>
      </c>
      <c r="I11" s="44">
        <v>88234561</v>
      </c>
      <c r="J11" s="41">
        <v>624310.70499999996</v>
      </c>
      <c r="K11" s="41">
        <v>1325358</v>
      </c>
      <c r="L11" s="28">
        <v>9508.9630410000009</v>
      </c>
    </row>
    <row r="12" spans="1:12" s="5" customFormat="1" ht="15" customHeight="1" x14ac:dyDescent="0.2">
      <c r="A12" s="418" t="s">
        <v>58</v>
      </c>
      <c r="B12" s="418"/>
      <c r="C12" s="418"/>
      <c r="D12" s="418"/>
      <c r="E12" s="418"/>
      <c r="F12" s="418"/>
      <c r="G12" s="418"/>
      <c r="H12" s="418"/>
      <c r="I12" s="418"/>
      <c r="J12" s="418"/>
      <c r="K12" s="418"/>
      <c r="L12" s="418"/>
    </row>
    <row r="13" spans="1:12" s="5" customFormat="1" ht="13.5" customHeight="1" x14ac:dyDescent="0.2">
      <c r="A13" s="418" t="s">
        <v>485</v>
      </c>
      <c r="B13" s="418"/>
      <c r="C13" s="418"/>
      <c r="D13" s="418"/>
      <c r="E13" s="418"/>
      <c r="F13" s="418"/>
      <c r="G13" s="418"/>
      <c r="H13" s="418"/>
      <c r="I13" s="418"/>
      <c r="J13" s="418"/>
      <c r="K13" s="418"/>
      <c r="L13" s="418"/>
    </row>
    <row r="14" spans="1:12" s="5" customFormat="1" ht="26.85" customHeight="1" x14ac:dyDescent="0.2"/>
  </sheetData>
  <mergeCells count="11">
    <mergeCell ref="G3:H3"/>
    <mergeCell ref="A12:L12"/>
    <mergeCell ref="A13:L13"/>
    <mergeCell ref="A1:L1"/>
    <mergeCell ref="A2:A4"/>
    <mergeCell ref="B2:B4"/>
    <mergeCell ref="C2:D3"/>
    <mergeCell ref="E2:H2"/>
    <mergeCell ref="I2:J3"/>
    <mergeCell ref="K2:L3"/>
    <mergeCell ref="E3:F3"/>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zoomScaleNormal="100" workbookViewId="0">
      <selection activeCell="J19" sqref="J19"/>
    </sheetView>
  </sheetViews>
  <sheetFormatPr defaultRowHeight="12.75" x14ac:dyDescent="0.2"/>
  <cols>
    <col min="1" max="1" width="9.42578125" bestFit="1" customWidth="1"/>
    <col min="2" max="2" width="7.7109375" bestFit="1" customWidth="1"/>
    <col min="3" max="8" width="12.140625" bestFit="1" customWidth="1"/>
    <col min="9" max="9" width="14.140625" bestFit="1" customWidth="1"/>
    <col min="10" max="11" width="12.140625" bestFit="1" customWidth="1"/>
    <col min="12" max="12" width="10.7109375" bestFit="1" customWidth="1"/>
    <col min="13" max="13" width="6" bestFit="1" customWidth="1"/>
  </cols>
  <sheetData>
    <row r="1" spans="1:12" ht="15.75" customHeight="1" x14ac:dyDescent="0.2">
      <c r="A1" s="468" t="s">
        <v>17</v>
      </c>
      <c r="B1" s="468"/>
      <c r="C1" s="468"/>
      <c r="D1" s="468"/>
      <c r="E1" s="468"/>
      <c r="F1" s="468"/>
      <c r="G1" s="468"/>
      <c r="H1" s="468"/>
      <c r="I1" s="468"/>
      <c r="J1" s="468"/>
      <c r="K1" s="468"/>
      <c r="L1" s="468"/>
    </row>
    <row r="2" spans="1:12" s="5" customFormat="1" ht="25.5" customHeight="1" x14ac:dyDescent="0.2">
      <c r="A2" s="492" t="s">
        <v>434</v>
      </c>
      <c r="B2" s="492" t="s">
        <v>486</v>
      </c>
      <c r="C2" s="464" t="s">
        <v>479</v>
      </c>
      <c r="D2" s="465"/>
      <c r="E2" s="464" t="s">
        <v>487</v>
      </c>
      <c r="F2" s="537"/>
      <c r="G2" s="537"/>
      <c r="H2" s="465"/>
      <c r="I2" s="464" t="s">
        <v>104</v>
      </c>
      <c r="J2" s="465"/>
      <c r="K2" s="538" t="s">
        <v>488</v>
      </c>
      <c r="L2" s="539"/>
    </row>
    <row r="3" spans="1:12" s="5" customFormat="1" ht="18" customHeight="1" x14ac:dyDescent="0.2">
      <c r="A3" s="536"/>
      <c r="B3" s="536"/>
      <c r="C3" s="532" t="s">
        <v>442</v>
      </c>
      <c r="D3" s="534" t="s">
        <v>443</v>
      </c>
      <c r="E3" s="464" t="s">
        <v>440</v>
      </c>
      <c r="F3" s="465"/>
      <c r="G3" s="464" t="s">
        <v>441</v>
      </c>
      <c r="H3" s="465"/>
      <c r="I3" s="492" t="s">
        <v>483</v>
      </c>
      <c r="J3" s="490" t="s">
        <v>188</v>
      </c>
      <c r="K3" s="532" t="s">
        <v>442</v>
      </c>
      <c r="L3" s="534" t="s">
        <v>489</v>
      </c>
    </row>
    <row r="4" spans="1:12" s="5" customFormat="1" ht="24" customHeight="1" x14ac:dyDescent="0.2">
      <c r="A4" s="493"/>
      <c r="B4" s="493"/>
      <c r="C4" s="533"/>
      <c r="D4" s="535"/>
      <c r="E4" s="73" t="s">
        <v>442</v>
      </c>
      <c r="F4" s="74" t="s">
        <v>443</v>
      </c>
      <c r="G4" s="73" t="s">
        <v>442</v>
      </c>
      <c r="H4" s="74" t="s">
        <v>443</v>
      </c>
      <c r="I4" s="493"/>
      <c r="J4" s="491"/>
      <c r="K4" s="533"/>
      <c r="L4" s="535"/>
    </row>
    <row r="5" spans="1:12" s="5" customFormat="1" ht="18" customHeight="1" x14ac:dyDescent="0.2">
      <c r="A5" s="3" t="s">
        <v>24</v>
      </c>
      <c r="B5" s="11">
        <v>243</v>
      </c>
      <c r="C5" s="44">
        <v>650024870</v>
      </c>
      <c r="D5" s="41">
        <v>4654927.074</v>
      </c>
      <c r="E5" s="44">
        <v>275919964</v>
      </c>
      <c r="F5" s="41">
        <v>1956019.6510000001</v>
      </c>
      <c r="G5" s="44">
        <v>272439387</v>
      </c>
      <c r="H5" s="41">
        <v>1907404.517</v>
      </c>
      <c r="I5" s="70">
        <v>1198384221</v>
      </c>
      <c r="J5" s="41">
        <v>8518351.2430000007</v>
      </c>
      <c r="K5" s="41">
        <v>4205566</v>
      </c>
      <c r="L5" s="28">
        <v>29351.446449999999</v>
      </c>
    </row>
    <row r="6" spans="1:12" s="5" customFormat="1" ht="18" customHeight="1" x14ac:dyDescent="0.2">
      <c r="A6" s="3" t="s">
        <v>25</v>
      </c>
      <c r="B6" s="11">
        <v>102</v>
      </c>
      <c r="C6" s="44">
        <v>255630551</v>
      </c>
      <c r="D6" s="41">
        <v>1818358.274</v>
      </c>
      <c r="E6" s="44">
        <v>130890168</v>
      </c>
      <c r="F6" s="41">
        <v>920705.99300000002</v>
      </c>
      <c r="G6" s="44">
        <v>130388033</v>
      </c>
      <c r="H6" s="41">
        <v>910618.22490000003</v>
      </c>
      <c r="I6" s="44">
        <v>516908752</v>
      </c>
      <c r="J6" s="41">
        <v>3649682.4920000001</v>
      </c>
      <c r="K6" s="41">
        <v>5462090</v>
      </c>
      <c r="L6" s="28">
        <v>39319.424879999999</v>
      </c>
    </row>
    <row r="7" spans="1:12" s="5" customFormat="1" ht="18" customHeight="1" x14ac:dyDescent="0.2">
      <c r="A7" s="3" t="s">
        <v>110</v>
      </c>
      <c r="B7" s="11">
        <v>18</v>
      </c>
      <c r="C7" s="44">
        <v>50944880</v>
      </c>
      <c r="D7" s="41">
        <v>361284.89750000002</v>
      </c>
      <c r="E7" s="44">
        <v>25110750</v>
      </c>
      <c r="F7" s="41">
        <v>175702.55790000001</v>
      </c>
      <c r="G7" s="44">
        <v>25140409</v>
      </c>
      <c r="H7" s="41">
        <v>174367.6292</v>
      </c>
      <c r="I7" s="44">
        <v>101196039</v>
      </c>
      <c r="J7" s="41">
        <v>711355.08459999994</v>
      </c>
      <c r="K7" s="41">
        <v>5062681</v>
      </c>
      <c r="L7" s="28">
        <v>35527.743860000002</v>
      </c>
    </row>
    <row r="8" spans="1:12" s="5" customFormat="1" ht="18" customHeight="1" x14ac:dyDescent="0.2">
      <c r="A8" s="3" t="s">
        <v>111</v>
      </c>
      <c r="B8" s="11">
        <v>22</v>
      </c>
      <c r="C8" s="44">
        <v>50089498</v>
      </c>
      <c r="D8" s="41">
        <v>356765.79619999998</v>
      </c>
      <c r="E8" s="44">
        <v>24120864</v>
      </c>
      <c r="F8" s="41">
        <v>169848.1084</v>
      </c>
      <c r="G8" s="44">
        <v>22465601</v>
      </c>
      <c r="H8" s="41">
        <v>156645.40950000001</v>
      </c>
      <c r="I8" s="44">
        <v>96675963</v>
      </c>
      <c r="J8" s="41">
        <v>683259.31409999996</v>
      </c>
      <c r="K8" s="41">
        <v>3408947</v>
      </c>
      <c r="L8" s="28">
        <v>24031.578399999999</v>
      </c>
    </row>
    <row r="9" spans="1:12" s="5" customFormat="1" ht="18" customHeight="1" x14ac:dyDescent="0.2">
      <c r="A9" s="3" t="s">
        <v>112</v>
      </c>
      <c r="B9" s="11">
        <v>19</v>
      </c>
      <c r="C9" s="44">
        <v>42625152</v>
      </c>
      <c r="D9" s="41">
        <v>301754.87660000002</v>
      </c>
      <c r="E9" s="44">
        <v>22324466</v>
      </c>
      <c r="F9" s="41">
        <v>156027.65049999999</v>
      </c>
      <c r="G9" s="44">
        <v>19192566</v>
      </c>
      <c r="H9" s="41">
        <v>133346.58300000001</v>
      </c>
      <c r="I9" s="44">
        <v>84142184</v>
      </c>
      <c r="J9" s="41">
        <v>591129.11010000005</v>
      </c>
      <c r="K9" s="41">
        <v>4038522</v>
      </c>
      <c r="L9" s="28">
        <v>28128.059679999998</v>
      </c>
    </row>
    <row r="10" spans="1:12" s="5" customFormat="1" ht="18" customHeight="1" x14ac:dyDescent="0.2">
      <c r="A10" s="3" t="s">
        <v>113</v>
      </c>
      <c r="B10" s="11">
        <v>23</v>
      </c>
      <c r="C10" s="44">
        <v>44798629</v>
      </c>
      <c r="D10" s="41">
        <v>314638.36489999999</v>
      </c>
      <c r="E10" s="44">
        <v>24239861</v>
      </c>
      <c r="F10" s="41">
        <v>167847.01329999999</v>
      </c>
      <c r="G10" s="44">
        <v>22430821</v>
      </c>
      <c r="H10" s="41">
        <v>154428.7298</v>
      </c>
      <c r="I10" s="44">
        <v>91469311</v>
      </c>
      <c r="J10" s="41">
        <v>636914.10789999994</v>
      </c>
      <c r="K10" s="41">
        <v>4229331</v>
      </c>
      <c r="L10" s="28">
        <v>29347.377550000001</v>
      </c>
    </row>
    <row r="11" spans="1:12" s="5" customFormat="1" ht="18" customHeight="1" x14ac:dyDescent="0.2">
      <c r="A11" s="3" t="s">
        <v>114</v>
      </c>
      <c r="B11" s="11">
        <v>20</v>
      </c>
      <c r="C11" s="44">
        <v>67172392</v>
      </c>
      <c r="D11" s="41">
        <v>483914.33909999998</v>
      </c>
      <c r="E11" s="44">
        <v>35094227</v>
      </c>
      <c r="F11" s="41">
        <v>251280.6629</v>
      </c>
      <c r="G11" s="44">
        <v>41158636</v>
      </c>
      <c r="H11" s="41">
        <v>291829.87339999998</v>
      </c>
      <c r="I11" s="44">
        <v>143425255</v>
      </c>
      <c r="J11" s="41">
        <v>1027024.875</v>
      </c>
      <c r="K11" s="41">
        <v>5462090</v>
      </c>
      <c r="L11" s="28">
        <v>39319.424879999999</v>
      </c>
    </row>
    <row r="12" spans="1:12" s="5" customFormat="1" ht="15" customHeight="1" x14ac:dyDescent="0.2">
      <c r="A12" s="467" t="s">
        <v>490</v>
      </c>
      <c r="B12" s="467"/>
      <c r="C12" s="467"/>
      <c r="D12" s="467"/>
      <c r="E12" s="467"/>
      <c r="F12" s="467"/>
      <c r="G12" s="467"/>
      <c r="H12" s="467"/>
      <c r="I12" s="467"/>
      <c r="J12" s="467"/>
      <c r="K12" s="467"/>
      <c r="L12" s="467"/>
    </row>
    <row r="13" spans="1:12" s="5" customFormat="1" ht="13.5" customHeight="1" x14ac:dyDescent="0.2">
      <c r="A13" s="467" t="s">
        <v>58</v>
      </c>
      <c r="B13" s="467"/>
      <c r="C13" s="467"/>
      <c r="D13" s="467"/>
      <c r="E13" s="467"/>
      <c r="F13" s="467"/>
      <c r="G13" s="467"/>
      <c r="H13" s="467"/>
      <c r="I13" s="467"/>
      <c r="J13" s="467"/>
      <c r="K13" s="467"/>
      <c r="L13" s="467"/>
    </row>
    <row r="14" spans="1:12" s="5" customFormat="1" ht="13.5" customHeight="1" x14ac:dyDescent="0.2">
      <c r="A14" s="467" t="s">
        <v>343</v>
      </c>
      <c r="B14" s="467"/>
      <c r="C14" s="467"/>
      <c r="D14" s="467"/>
      <c r="E14" s="467"/>
      <c r="F14" s="467"/>
      <c r="G14" s="467"/>
      <c r="H14" s="467"/>
      <c r="I14" s="467"/>
      <c r="J14" s="467"/>
      <c r="K14" s="467"/>
      <c r="L14" s="467"/>
    </row>
    <row r="15" spans="1:12" s="5" customFormat="1" ht="28.35" customHeight="1" x14ac:dyDescent="0.2"/>
  </sheetData>
  <mergeCells count="18">
    <mergeCell ref="A1:L1"/>
    <mergeCell ref="A2:A4"/>
    <mergeCell ref="B2:B4"/>
    <mergeCell ref="C2:D2"/>
    <mergeCell ref="E2:H2"/>
    <mergeCell ref="I2:J2"/>
    <mergeCell ref="K2:L2"/>
    <mergeCell ref="C3:C4"/>
    <mergeCell ref="D3:D4"/>
    <mergeCell ref="E3:F3"/>
    <mergeCell ref="A13:L13"/>
    <mergeCell ref="A14:L14"/>
    <mergeCell ref="G3:H3"/>
    <mergeCell ref="I3:I4"/>
    <mergeCell ref="J3:J4"/>
    <mergeCell ref="K3:K4"/>
    <mergeCell ref="L3:L4"/>
    <mergeCell ref="A12:L12"/>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zoomScaleNormal="100" workbookViewId="0">
      <selection sqref="A1:L1"/>
    </sheetView>
  </sheetViews>
  <sheetFormatPr defaultRowHeight="12.75" x14ac:dyDescent="0.2"/>
  <cols>
    <col min="1" max="1" width="9.42578125" bestFit="1" customWidth="1"/>
    <col min="2" max="2" width="7.7109375" bestFit="1" customWidth="1"/>
    <col min="3" max="9" width="12.140625" bestFit="1" customWidth="1"/>
    <col min="10" max="10" width="10" bestFit="1" customWidth="1"/>
    <col min="11" max="11" width="14.140625" bestFit="1" customWidth="1"/>
    <col min="12" max="12" width="9.140625" bestFit="1" customWidth="1"/>
    <col min="13" max="13" width="7.5703125" bestFit="1" customWidth="1"/>
  </cols>
  <sheetData>
    <row r="1" spans="1:12" ht="15.75" customHeight="1" x14ac:dyDescent="0.2">
      <c r="A1" s="468" t="s">
        <v>18</v>
      </c>
      <c r="B1" s="468"/>
      <c r="C1" s="468"/>
      <c r="D1" s="468"/>
      <c r="E1" s="468"/>
      <c r="F1" s="468"/>
      <c r="G1" s="468"/>
      <c r="H1" s="468"/>
      <c r="I1" s="468"/>
      <c r="J1" s="468"/>
      <c r="K1" s="468"/>
      <c r="L1" s="468"/>
    </row>
    <row r="2" spans="1:12" s="5" customFormat="1" ht="24" customHeight="1" x14ac:dyDescent="0.2">
      <c r="A2" s="492" t="s">
        <v>434</v>
      </c>
      <c r="B2" s="492" t="s">
        <v>486</v>
      </c>
      <c r="C2" s="464" t="s">
        <v>479</v>
      </c>
      <c r="D2" s="465"/>
      <c r="E2" s="541" t="s">
        <v>487</v>
      </c>
      <c r="F2" s="541"/>
      <c r="G2" s="541"/>
      <c r="H2" s="541"/>
      <c r="I2" s="464" t="s">
        <v>104</v>
      </c>
      <c r="J2" s="465"/>
      <c r="K2" s="542" t="s">
        <v>488</v>
      </c>
      <c r="L2" s="543"/>
    </row>
    <row r="3" spans="1:12" s="5" customFormat="1" ht="18" customHeight="1" x14ac:dyDescent="0.2">
      <c r="A3" s="536"/>
      <c r="B3" s="536"/>
      <c r="C3" s="532" t="s">
        <v>442</v>
      </c>
      <c r="D3" s="534" t="s">
        <v>443</v>
      </c>
      <c r="E3" s="464" t="s">
        <v>440</v>
      </c>
      <c r="F3" s="465"/>
      <c r="G3" s="464" t="s">
        <v>441</v>
      </c>
      <c r="H3" s="465"/>
      <c r="I3" s="492" t="s">
        <v>483</v>
      </c>
      <c r="J3" s="540" t="s">
        <v>188</v>
      </c>
      <c r="K3" s="532" t="s">
        <v>442</v>
      </c>
      <c r="L3" s="534" t="s">
        <v>489</v>
      </c>
    </row>
    <row r="4" spans="1:12" s="5" customFormat="1" ht="24" customHeight="1" x14ac:dyDescent="0.2">
      <c r="A4" s="493"/>
      <c r="B4" s="493"/>
      <c r="C4" s="533"/>
      <c r="D4" s="535"/>
      <c r="E4" s="73" t="s">
        <v>442</v>
      </c>
      <c r="F4" s="74" t="s">
        <v>443</v>
      </c>
      <c r="G4" s="73" t="s">
        <v>442</v>
      </c>
      <c r="H4" s="74" t="s">
        <v>443</v>
      </c>
      <c r="I4" s="493"/>
      <c r="J4" s="540"/>
      <c r="K4" s="533"/>
      <c r="L4" s="535"/>
    </row>
    <row r="5" spans="1:12" s="5" customFormat="1" ht="18" customHeight="1" x14ac:dyDescent="0.2">
      <c r="A5" s="3" t="s">
        <v>24</v>
      </c>
      <c r="B5" s="11">
        <v>243</v>
      </c>
      <c r="C5" s="41">
        <v>5499701</v>
      </c>
      <c r="D5" s="28">
        <v>38194.639670046003</v>
      </c>
      <c r="E5" s="41">
        <v>574634</v>
      </c>
      <c r="F5" s="28">
        <v>4082.9040757500002</v>
      </c>
      <c r="G5" s="41">
        <v>697331</v>
      </c>
      <c r="H5" s="28">
        <v>4960.9746944999997</v>
      </c>
      <c r="I5" s="41">
        <v>6771666</v>
      </c>
      <c r="J5" s="28">
        <v>47238.518439995998</v>
      </c>
      <c r="K5" s="28">
        <v>18715</v>
      </c>
      <c r="L5" s="28">
        <v>130.1528615</v>
      </c>
    </row>
    <row r="6" spans="1:12" s="5" customFormat="1" ht="18" customHeight="1" x14ac:dyDescent="0.2">
      <c r="A6" s="3" t="s">
        <v>25</v>
      </c>
      <c r="B6" s="11">
        <v>102</v>
      </c>
      <c r="C6" s="41">
        <v>1206274</v>
      </c>
      <c r="D6" s="28">
        <v>8513.8157780000001</v>
      </c>
      <c r="E6" s="41">
        <v>174117</v>
      </c>
      <c r="F6" s="28">
        <v>1289.3022065</v>
      </c>
      <c r="G6" s="41">
        <v>192136</v>
      </c>
      <c r="H6" s="28">
        <v>1406.3484390000001</v>
      </c>
      <c r="I6" s="41">
        <v>1572527</v>
      </c>
      <c r="J6" s="28">
        <v>11209.46642325</v>
      </c>
      <c r="K6" s="28">
        <v>16420</v>
      </c>
      <c r="L6" s="28">
        <v>121.13282024999999</v>
      </c>
    </row>
    <row r="7" spans="1:12" s="5" customFormat="1" ht="18" customHeight="1" x14ac:dyDescent="0.2">
      <c r="A7" s="3" t="s">
        <v>110</v>
      </c>
      <c r="B7" s="11">
        <v>18</v>
      </c>
      <c r="C7" s="41">
        <v>243494</v>
      </c>
      <c r="D7" s="28">
        <v>1704.5448562500001</v>
      </c>
      <c r="E7" s="28">
        <v>62239</v>
      </c>
      <c r="F7" s="28">
        <v>444.06508600000001</v>
      </c>
      <c r="G7" s="28">
        <v>90537</v>
      </c>
      <c r="H7" s="28">
        <v>631.72793875000002</v>
      </c>
      <c r="I7" s="41">
        <v>396270</v>
      </c>
      <c r="J7" s="28">
        <v>2780.3378809999999</v>
      </c>
      <c r="K7" s="28">
        <v>19412</v>
      </c>
      <c r="L7" s="28">
        <v>141.17953750000001</v>
      </c>
    </row>
    <row r="8" spans="1:12" s="5" customFormat="1" ht="18" customHeight="1" x14ac:dyDescent="0.2">
      <c r="A8" s="3" t="s">
        <v>111</v>
      </c>
      <c r="B8" s="11">
        <v>22</v>
      </c>
      <c r="C8" s="41">
        <v>160107</v>
      </c>
      <c r="D8" s="28">
        <v>1142.5848619999999</v>
      </c>
      <c r="E8" s="28">
        <v>59875</v>
      </c>
      <c r="F8" s="28">
        <v>436.39990825000001</v>
      </c>
      <c r="G8" s="28">
        <v>43846</v>
      </c>
      <c r="H8" s="28">
        <v>324.15179825000001</v>
      </c>
      <c r="I8" s="41">
        <v>263828</v>
      </c>
      <c r="J8" s="28">
        <v>1903.1365685000001</v>
      </c>
      <c r="K8" s="28">
        <v>13537</v>
      </c>
      <c r="L8" s="28">
        <v>100.0072</v>
      </c>
    </row>
    <row r="9" spans="1:12" s="5" customFormat="1" ht="18" customHeight="1" x14ac:dyDescent="0.2">
      <c r="A9" s="3" t="s">
        <v>112</v>
      </c>
      <c r="B9" s="11">
        <v>19</v>
      </c>
      <c r="C9" s="41">
        <v>255902</v>
      </c>
      <c r="D9" s="28">
        <v>1800.85279975</v>
      </c>
      <c r="E9" s="28">
        <v>14505</v>
      </c>
      <c r="F9" s="28">
        <v>111.25731175</v>
      </c>
      <c r="G9" s="28">
        <v>15570</v>
      </c>
      <c r="H9" s="28">
        <v>119.64234974999999</v>
      </c>
      <c r="I9" s="41">
        <v>285977</v>
      </c>
      <c r="J9" s="28">
        <v>2031.7524612499999</v>
      </c>
      <c r="K9" s="28">
        <v>10832</v>
      </c>
      <c r="L9" s="28">
        <v>81.039827000000002</v>
      </c>
    </row>
    <row r="10" spans="1:12" s="5" customFormat="1" ht="18" customHeight="1" x14ac:dyDescent="0.2">
      <c r="A10" s="3" t="s">
        <v>113</v>
      </c>
      <c r="B10" s="11">
        <v>23</v>
      </c>
      <c r="C10" s="41">
        <v>257099</v>
      </c>
      <c r="D10" s="28">
        <v>1790.795204</v>
      </c>
      <c r="E10" s="28">
        <v>19707</v>
      </c>
      <c r="F10" s="28">
        <v>151.8132775</v>
      </c>
      <c r="G10" s="28">
        <v>23395</v>
      </c>
      <c r="H10" s="28">
        <v>182.32290449999999</v>
      </c>
      <c r="I10" s="41">
        <v>300201</v>
      </c>
      <c r="J10" s="28">
        <v>2124.9313860000002</v>
      </c>
      <c r="K10" s="28">
        <v>9996</v>
      </c>
      <c r="L10" s="28">
        <v>74.105267749999996</v>
      </c>
    </row>
    <row r="11" spans="1:12" s="5" customFormat="1" ht="18" customHeight="1" x14ac:dyDescent="0.2">
      <c r="A11" s="3" t="s">
        <v>114</v>
      </c>
      <c r="B11" s="11">
        <v>20</v>
      </c>
      <c r="C11" s="41">
        <v>289672</v>
      </c>
      <c r="D11" s="28">
        <v>2075.0380555000002</v>
      </c>
      <c r="E11" s="28">
        <v>17791</v>
      </c>
      <c r="F11" s="28">
        <v>145.76662300000001</v>
      </c>
      <c r="G11" s="28">
        <v>18788</v>
      </c>
      <c r="H11" s="28">
        <v>148.50344774999999</v>
      </c>
      <c r="I11" s="41">
        <v>326251</v>
      </c>
      <c r="J11" s="28">
        <v>2369.30812625</v>
      </c>
      <c r="K11" s="28">
        <v>16420</v>
      </c>
      <c r="L11" s="28">
        <v>121.13282024999999</v>
      </c>
    </row>
    <row r="12" spans="1:12" s="5" customFormat="1" ht="14.25" customHeight="1" x14ac:dyDescent="0.2">
      <c r="A12" s="467" t="s">
        <v>58</v>
      </c>
      <c r="B12" s="467"/>
      <c r="C12" s="467"/>
      <c r="D12" s="467"/>
      <c r="E12" s="467"/>
      <c r="F12" s="467"/>
      <c r="G12" s="467"/>
      <c r="H12" s="467"/>
      <c r="I12" s="467"/>
      <c r="J12" s="467"/>
    </row>
    <row r="13" spans="1:12" s="5" customFormat="1" ht="13.5" customHeight="1" x14ac:dyDescent="0.2">
      <c r="A13" s="467" t="s">
        <v>209</v>
      </c>
      <c r="B13" s="467"/>
      <c r="C13" s="467"/>
      <c r="D13" s="467"/>
      <c r="E13" s="467"/>
      <c r="F13" s="467"/>
      <c r="G13" s="467"/>
      <c r="H13" s="467"/>
      <c r="I13" s="467"/>
      <c r="J13" s="467"/>
    </row>
    <row r="14" spans="1:12" s="5" customFormat="1" ht="27.6" customHeight="1" x14ac:dyDescent="0.2"/>
  </sheetData>
  <mergeCells count="17">
    <mergeCell ref="A1:L1"/>
    <mergeCell ref="A2:A4"/>
    <mergeCell ref="B2:B4"/>
    <mergeCell ref="C2:D2"/>
    <mergeCell ref="E2:H2"/>
    <mergeCell ref="I2:J2"/>
    <mergeCell ref="K2:L2"/>
    <mergeCell ref="C3:C4"/>
    <mergeCell ref="D3:D4"/>
    <mergeCell ref="E3:F3"/>
    <mergeCell ref="L3:L4"/>
    <mergeCell ref="A13:J13"/>
    <mergeCell ref="G3:H3"/>
    <mergeCell ref="I3:I4"/>
    <mergeCell ref="J3:J4"/>
    <mergeCell ref="K3:K4"/>
    <mergeCell ref="A12:J12"/>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topLeftCell="B1" zoomScaleNormal="100" workbookViewId="0">
      <selection activeCell="E28" sqref="E28"/>
    </sheetView>
  </sheetViews>
  <sheetFormatPr defaultRowHeight="12.75" x14ac:dyDescent="0.2"/>
  <cols>
    <col min="1" max="1" width="13.5703125" bestFit="1" customWidth="1"/>
    <col min="2" max="5" width="12.140625" bestFit="1" customWidth="1"/>
    <col min="6" max="6" width="9.28515625" bestFit="1" customWidth="1"/>
    <col min="7" max="10" width="12.140625" bestFit="1" customWidth="1"/>
    <col min="11" max="11" width="8.85546875" customWidth="1"/>
    <col min="12" max="15" width="12.140625" bestFit="1" customWidth="1"/>
    <col min="16" max="16" width="9.28515625" bestFit="1" customWidth="1"/>
    <col min="17" max="17" width="4.7109375" bestFit="1" customWidth="1"/>
  </cols>
  <sheetData>
    <row r="1" spans="1:16" ht="15.75" customHeight="1" x14ac:dyDescent="0.2">
      <c r="A1" s="522" t="s">
        <v>491</v>
      </c>
      <c r="B1" s="522"/>
      <c r="C1" s="522"/>
      <c r="D1" s="522"/>
      <c r="E1" s="522"/>
      <c r="F1" s="522"/>
      <c r="G1" s="522"/>
      <c r="H1" s="522"/>
      <c r="I1" s="522"/>
      <c r="J1" s="522"/>
      <c r="K1" s="522"/>
      <c r="L1" s="522"/>
      <c r="M1" s="522"/>
      <c r="N1" s="522"/>
      <c r="O1" s="522"/>
    </row>
    <row r="2" spans="1:16" s="5" customFormat="1" ht="18" customHeight="1" x14ac:dyDescent="0.2">
      <c r="A2" s="420" t="s">
        <v>434</v>
      </c>
      <c r="B2" s="471" t="s">
        <v>159</v>
      </c>
      <c r="C2" s="502"/>
      <c r="D2" s="502"/>
      <c r="E2" s="472"/>
      <c r="F2" s="428" t="s">
        <v>104</v>
      </c>
      <c r="G2" s="471" t="s">
        <v>160</v>
      </c>
      <c r="H2" s="502"/>
      <c r="I2" s="502"/>
      <c r="J2" s="472"/>
      <c r="K2" s="420" t="s">
        <v>104</v>
      </c>
      <c r="L2" s="471" t="s">
        <v>161</v>
      </c>
      <c r="M2" s="502"/>
      <c r="N2" s="502"/>
      <c r="O2" s="472"/>
      <c r="P2" s="428" t="s">
        <v>104</v>
      </c>
    </row>
    <row r="3" spans="1:16" s="5" customFormat="1" ht="27" customHeight="1" x14ac:dyDescent="0.2">
      <c r="A3" s="515"/>
      <c r="B3" s="436" t="s">
        <v>492</v>
      </c>
      <c r="C3" s="437"/>
      <c r="D3" s="471" t="s">
        <v>487</v>
      </c>
      <c r="E3" s="472"/>
      <c r="F3" s="429"/>
      <c r="G3" s="436" t="s">
        <v>492</v>
      </c>
      <c r="H3" s="437"/>
      <c r="I3" s="471" t="s">
        <v>487</v>
      </c>
      <c r="J3" s="472"/>
      <c r="K3" s="515"/>
      <c r="L3" s="436" t="s">
        <v>492</v>
      </c>
      <c r="M3" s="437"/>
      <c r="N3" s="471" t="s">
        <v>487</v>
      </c>
      <c r="O3" s="472"/>
      <c r="P3" s="429"/>
    </row>
    <row r="4" spans="1:16" s="5" customFormat="1" ht="27" customHeight="1" x14ac:dyDescent="0.2">
      <c r="A4" s="421"/>
      <c r="B4" s="17" t="s">
        <v>450</v>
      </c>
      <c r="C4" s="17" t="s">
        <v>451</v>
      </c>
      <c r="D4" s="17" t="s">
        <v>452</v>
      </c>
      <c r="E4" s="17" t="s">
        <v>453</v>
      </c>
      <c r="F4" s="430"/>
      <c r="G4" s="17" t="s">
        <v>450</v>
      </c>
      <c r="H4" s="17" t="s">
        <v>451</v>
      </c>
      <c r="I4" s="17" t="s">
        <v>452</v>
      </c>
      <c r="J4" s="17" t="s">
        <v>453</v>
      </c>
      <c r="K4" s="421"/>
      <c r="L4" s="17" t="s">
        <v>450</v>
      </c>
      <c r="M4" s="17" t="s">
        <v>451</v>
      </c>
      <c r="N4" s="17" t="s">
        <v>452</v>
      </c>
      <c r="O4" s="17" t="s">
        <v>453</v>
      </c>
      <c r="P4" s="430"/>
    </row>
    <row r="5" spans="1:16" s="5" customFormat="1" ht="18" customHeight="1" x14ac:dyDescent="0.2">
      <c r="A5" s="3" t="s">
        <v>24</v>
      </c>
      <c r="B5" s="75">
        <v>5970.05</v>
      </c>
      <c r="C5" s="75">
        <v>191.46</v>
      </c>
      <c r="D5" s="75">
        <v>3565.27</v>
      </c>
      <c r="E5" s="75">
        <v>154.97</v>
      </c>
      <c r="F5" s="28">
        <v>9881.75</v>
      </c>
      <c r="G5" s="75">
        <v>8260.4640170000002</v>
      </c>
      <c r="H5" s="75">
        <v>292.40324870000001</v>
      </c>
      <c r="I5" s="75">
        <v>1286.897823</v>
      </c>
      <c r="J5" s="75">
        <v>643.41508050000004</v>
      </c>
      <c r="K5" s="28">
        <v>10483.18017</v>
      </c>
      <c r="L5" s="75">
        <v>125.37568575</v>
      </c>
      <c r="M5" s="75">
        <v>6.8401983</v>
      </c>
      <c r="N5" s="75">
        <v>0.55596900000000005</v>
      </c>
      <c r="O5" s="75">
        <v>0.68199743999999995</v>
      </c>
      <c r="P5" s="28">
        <v>133.45385049000001</v>
      </c>
    </row>
    <row r="6" spans="1:16" s="5" customFormat="1" ht="18" customHeight="1" x14ac:dyDescent="0.2">
      <c r="A6" s="3" t="s">
        <v>25</v>
      </c>
      <c r="B6" s="75">
        <v>2301.46</v>
      </c>
      <c r="C6" s="75">
        <v>71.67</v>
      </c>
      <c r="D6" s="75">
        <v>1877.58</v>
      </c>
      <c r="E6" s="75">
        <v>35.6</v>
      </c>
      <c r="F6" s="28">
        <v>4286.3100000000004</v>
      </c>
      <c r="G6" s="75">
        <v>2936.9257512190002</v>
      </c>
      <c r="H6" s="75">
        <v>58.164096379999997</v>
      </c>
      <c r="I6" s="75">
        <v>520.18352600000003</v>
      </c>
      <c r="J6" s="75">
        <v>188.71047186999999</v>
      </c>
      <c r="K6" s="28">
        <v>3703.9838454689998</v>
      </c>
      <c r="L6" s="75">
        <v>47.352510249999995</v>
      </c>
      <c r="M6" s="75">
        <v>2.2542484900000002</v>
      </c>
      <c r="N6" s="75">
        <v>4.3813500000000005E-2</v>
      </c>
      <c r="O6" s="75">
        <v>1.1549000000000002E-3</v>
      </c>
      <c r="P6" s="28">
        <v>49.651727139999998</v>
      </c>
    </row>
    <row r="7" spans="1:16" s="5" customFormat="1" ht="18" customHeight="1" x14ac:dyDescent="0.2">
      <c r="A7" s="3" t="s">
        <v>110</v>
      </c>
      <c r="B7" s="75">
        <v>363.16</v>
      </c>
      <c r="C7" s="75">
        <v>6.08</v>
      </c>
      <c r="D7" s="75">
        <v>403.39</v>
      </c>
      <c r="E7" s="75">
        <v>6.8</v>
      </c>
      <c r="F7" s="28">
        <v>779.43</v>
      </c>
      <c r="G7" s="75">
        <v>512.9014707</v>
      </c>
      <c r="H7" s="75">
        <v>6.4320210099999997</v>
      </c>
      <c r="I7" s="75">
        <v>102.97738630000001</v>
      </c>
      <c r="J7" s="75">
        <v>25.654562559999999</v>
      </c>
      <c r="K7" s="28">
        <v>647.9654405</v>
      </c>
      <c r="L7" s="75">
        <v>14.89</v>
      </c>
      <c r="M7" s="75">
        <v>0.22280343999999999</v>
      </c>
      <c r="N7" s="75">
        <v>1.5167750000000001E-2</v>
      </c>
      <c r="O7" s="75">
        <v>1.0549000000000001E-3</v>
      </c>
      <c r="P7" s="28">
        <v>15.12902609</v>
      </c>
    </row>
    <row r="8" spans="1:16" s="5" customFormat="1" ht="18" customHeight="1" x14ac:dyDescent="0.2">
      <c r="A8" s="3" t="s">
        <v>111</v>
      </c>
      <c r="B8" s="75">
        <v>414.3</v>
      </c>
      <c r="C8" s="75">
        <v>12.79</v>
      </c>
      <c r="D8" s="75">
        <v>526.01</v>
      </c>
      <c r="E8" s="75">
        <v>8.6199999999999992</v>
      </c>
      <c r="F8" s="28">
        <v>961.72</v>
      </c>
      <c r="G8" s="75">
        <v>620.86775091000004</v>
      </c>
      <c r="H8" s="75">
        <v>13.163304050000001</v>
      </c>
      <c r="I8" s="75">
        <v>104.4323215</v>
      </c>
      <c r="J8" s="75">
        <v>26.755700940000001</v>
      </c>
      <c r="K8" s="28">
        <v>765.21907739999995</v>
      </c>
      <c r="L8" s="75">
        <v>9.6783312499999994</v>
      </c>
      <c r="M8" s="75">
        <v>0.53347175000000002</v>
      </c>
      <c r="N8" s="75">
        <v>2.8645750000000001E-2</v>
      </c>
      <c r="O8" s="75">
        <v>0</v>
      </c>
      <c r="P8" s="28">
        <v>10.240448750000001</v>
      </c>
    </row>
    <row r="9" spans="1:16" s="5" customFormat="1" ht="18" customHeight="1" x14ac:dyDescent="0.2">
      <c r="A9" s="3" t="s">
        <v>112</v>
      </c>
      <c r="B9" s="75">
        <v>241.53</v>
      </c>
      <c r="C9" s="75">
        <v>9.8800000000000008</v>
      </c>
      <c r="D9" s="75">
        <v>264.87</v>
      </c>
      <c r="E9" s="75">
        <v>3.64</v>
      </c>
      <c r="F9" s="28">
        <v>519.91999999999996</v>
      </c>
      <c r="G9" s="75">
        <v>272.07712609999999</v>
      </c>
      <c r="H9" s="75">
        <v>5.4361831299999999</v>
      </c>
      <c r="I9" s="75">
        <v>74.054218500000005</v>
      </c>
      <c r="J9" s="75">
        <v>25.582010560000001</v>
      </c>
      <c r="K9" s="28">
        <v>377.14953830000002</v>
      </c>
      <c r="L9" s="75">
        <v>3.7026270000000001</v>
      </c>
      <c r="M9" s="75">
        <v>0.28000000000000003</v>
      </c>
      <c r="N9" s="75">
        <v>0</v>
      </c>
      <c r="O9" s="75">
        <v>1E-4</v>
      </c>
      <c r="P9" s="28">
        <v>3.9827270000000001</v>
      </c>
    </row>
    <row r="10" spans="1:16" s="5" customFormat="1" ht="18" customHeight="1" x14ac:dyDescent="0.2">
      <c r="A10" s="3" t="s">
        <v>113</v>
      </c>
      <c r="B10" s="75">
        <v>224.26</v>
      </c>
      <c r="C10" s="75">
        <v>4.6100000000000003</v>
      </c>
      <c r="D10" s="75">
        <v>252.91</v>
      </c>
      <c r="E10" s="75">
        <v>4.92</v>
      </c>
      <c r="F10" s="28">
        <v>486.7</v>
      </c>
      <c r="G10" s="75">
        <v>272.71004679999999</v>
      </c>
      <c r="H10" s="75">
        <v>2.49660064</v>
      </c>
      <c r="I10" s="75">
        <v>78.796108500000003</v>
      </c>
      <c r="J10" s="75">
        <v>24.45455931</v>
      </c>
      <c r="K10" s="28">
        <v>378.45731519999998</v>
      </c>
      <c r="L10" s="75">
        <v>1.9437519999999999</v>
      </c>
      <c r="M10" s="75">
        <v>4.7013300000000001E-2</v>
      </c>
      <c r="N10" s="75">
        <v>0</v>
      </c>
      <c r="O10" s="75">
        <v>0</v>
      </c>
      <c r="P10" s="28">
        <v>1.9907652999999998</v>
      </c>
    </row>
    <row r="11" spans="1:16" s="5" customFormat="1" ht="18" customHeight="1" x14ac:dyDescent="0.2">
      <c r="A11" s="3" t="s">
        <v>114</v>
      </c>
      <c r="B11" s="75">
        <v>1058.21</v>
      </c>
      <c r="C11" s="75">
        <v>38.31</v>
      </c>
      <c r="D11" s="75">
        <v>430.4</v>
      </c>
      <c r="E11" s="75">
        <v>11.62</v>
      </c>
      <c r="F11" s="28">
        <v>1538.54</v>
      </c>
      <c r="G11" s="75">
        <v>1258.369356699</v>
      </c>
      <c r="H11" s="75">
        <v>30.635987549999999</v>
      </c>
      <c r="I11" s="75">
        <v>159.92349125000001</v>
      </c>
      <c r="J11" s="75">
        <v>86.263638499999999</v>
      </c>
      <c r="K11" s="28">
        <v>1535.192473999</v>
      </c>
      <c r="L11" s="75">
        <v>17.137799999999999</v>
      </c>
      <c r="M11" s="75">
        <v>1.17096</v>
      </c>
      <c r="N11" s="75">
        <v>0</v>
      </c>
      <c r="O11" s="75">
        <v>0</v>
      </c>
      <c r="P11" s="28">
        <v>18.308759999999999</v>
      </c>
    </row>
    <row r="12" spans="1:16" s="5" customFormat="1" ht="15" customHeight="1" x14ac:dyDescent="0.2">
      <c r="A12" s="467" t="s">
        <v>58</v>
      </c>
      <c r="B12" s="467"/>
      <c r="C12" s="467"/>
      <c r="D12" s="467"/>
      <c r="E12" s="467"/>
      <c r="F12" s="467"/>
      <c r="G12" s="467"/>
      <c r="H12" s="467"/>
      <c r="I12" s="467"/>
      <c r="J12" s="467"/>
      <c r="K12" s="467"/>
      <c r="L12" s="467"/>
      <c r="M12" s="467"/>
      <c r="N12" s="467"/>
      <c r="O12" s="467"/>
    </row>
    <row r="13" spans="1:16" s="5" customFormat="1" ht="13.5" customHeight="1" x14ac:dyDescent="0.2">
      <c r="A13" s="544" t="s">
        <v>783</v>
      </c>
      <c r="B13" s="544"/>
      <c r="C13" s="544"/>
      <c r="D13" s="544"/>
      <c r="E13" s="544"/>
      <c r="F13" s="544"/>
      <c r="G13" s="544"/>
      <c r="H13" s="544"/>
      <c r="I13" s="544"/>
      <c r="J13" s="544"/>
      <c r="K13" s="544"/>
      <c r="L13" s="544"/>
      <c r="M13" s="544"/>
      <c r="N13" s="544"/>
      <c r="O13" s="544"/>
    </row>
    <row r="14" spans="1:16" s="5" customFormat="1" ht="27.6" customHeight="1" x14ac:dyDescent="0.2"/>
  </sheetData>
  <mergeCells count="16">
    <mergeCell ref="A1:O1"/>
    <mergeCell ref="A2:A4"/>
    <mergeCell ref="B2:E2"/>
    <mergeCell ref="F2:F4"/>
    <mergeCell ref="G2:J2"/>
    <mergeCell ref="K2:K4"/>
    <mergeCell ref="L2:O2"/>
    <mergeCell ref="A12:O12"/>
    <mergeCell ref="A13:O13"/>
    <mergeCell ref="P2:P4"/>
    <mergeCell ref="B3:C3"/>
    <mergeCell ref="D3:E3"/>
    <mergeCell ref="G3:H3"/>
    <mergeCell ref="I3:J3"/>
    <mergeCell ref="L3:M3"/>
    <mergeCell ref="N3:O3"/>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zoomScaleNormal="100" workbookViewId="0">
      <selection activeCell="F22" sqref="F22"/>
    </sheetView>
  </sheetViews>
  <sheetFormatPr defaultRowHeight="12.75" x14ac:dyDescent="0.2"/>
  <cols>
    <col min="1" max="15" width="12.140625" style="4" customWidth="1"/>
    <col min="16" max="16" width="4.7109375" style="4" customWidth="1"/>
    <col min="17" max="16384" width="9.140625" style="4"/>
  </cols>
  <sheetData>
    <row r="1" spans="1:15" s="84" customFormat="1" ht="15" customHeight="1" x14ac:dyDescent="0.2">
      <c r="A1" s="546" t="s">
        <v>19</v>
      </c>
      <c r="B1" s="546"/>
      <c r="C1" s="546"/>
      <c r="D1" s="546"/>
      <c r="E1" s="546"/>
      <c r="F1" s="546"/>
      <c r="G1" s="546"/>
      <c r="H1" s="546"/>
      <c r="I1" s="546"/>
    </row>
    <row r="2" spans="1:15" s="84" customFormat="1" ht="18" customHeight="1" x14ac:dyDescent="0.2">
      <c r="A2" s="547" t="s">
        <v>152</v>
      </c>
      <c r="B2" s="548" t="s">
        <v>188</v>
      </c>
      <c r="C2" s="548"/>
      <c r="D2" s="548"/>
      <c r="E2" s="548"/>
      <c r="F2" s="548"/>
      <c r="G2" s="548"/>
      <c r="H2" s="548"/>
      <c r="I2" s="549" t="s">
        <v>493</v>
      </c>
      <c r="J2" s="549"/>
      <c r="K2" s="549"/>
      <c r="L2" s="549"/>
      <c r="M2" s="549"/>
      <c r="N2" s="549"/>
      <c r="O2" s="549"/>
    </row>
    <row r="3" spans="1:15" s="84" customFormat="1" ht="18" customHeight="1" x14ac:dyDescent="0.2">
      <c r="A3" s="547"/>
      <c r="B3" s="86" t="s">
        <v>494</v>
      </c>
      <c r="C3" s="86" t="s">
        <v>495</v>
      </c>
      <c r="D3" s="86" t="s">
        <v>496</v>
      </c>
      <c r="E3" s="86" t="s">
        <v>497</v>
      </c>
      <c r="F3" s="86" t="s">
        <v>498</v>
      </c>
      <c r="G3" s="86" t="s">
        <v>499</v>
      </c>
      <c r="H3" s="86" t="s">
        <v>500</v>
      </c>
      <c r="I3" s="86" t="s">
        <v>494</v>
      </c>
      <c r="J3" s="86" t="s">
        <v>495</v>
      </c>
      <c r="K3" s="86" t="s">
        <v>496</v>
      </c>
      <c r="L3" s="86" t="s">
        <v>497</v>
      </c>
      <c r="M3" s="86" t="s">
        <v>498</v>
      </c>
      <c r="N3" s="86" t="s">
        <v>499</v>
      </c>
      <c r="O3" s="86" t="s">
        <v>500</v>
      </c>
    </row>
    <row r="4" spans="1:15" s="84" customFormat="1" ht="18" customHeight="1" x14ac:dyDescent="0.2">
      <c r="A4" s="87" t="s">
        <v>501</v>
      </c>
      <c r="B4" s="88">
        <v>7336635.8687610002</v>
      </c>
      <c r="C4" s="89">
        <v>5354.2229065000001</v>
      </c>
      <c r="D4" s="89">
        <v>4940.5533779999996</v>
      </c>
      <c r="E4" s="89">
        <v>1322.2592179999999</v>
      </c>
      <c r="F4" s="89">
        <v>2712.996169771</v>
      </c>
      <c r="G4" s="89">
        <v>1275.3716501609999</v>
      </c>
      <c r="H4" s="89">
        <v>33.114100000000001</v>
      </c>
      <c r="I4" s="88">
        <v>709594</v>
      </c>
      <c r="J4" s="89">
        <v>873</v>
      </c>
      <c r="K4" s="89">
        <v>1332</v>
      </c>
      <c r="L4" s="89">
        <v>354</v>
      </c>
      <c r="M4" s="90">
        <v>0</v>
      </c>
      <c r="N4" s="90">
        <v>9</v>
      </c>
      <c r="O4" s="90">
        <v>0</v>
      </c>
    </row>
    <row r="5" spans="1:15" s="84" customFormat="1" ht="18" customHeight="1" x14ac:dyDescent="0.2">
      <c r="A5" s="87" t="s">
        <v>25</v>
      </c>
      <c r="B5" s="88">
        <v>3067989.7480485002</v>
      </c>
      <c r="C5" s="89">
        <v>289.68316025000001</v>
      </c>
      <c r="D5" s="89">
        <v>557.58347249999997</v>
      </c>
      <c r="E5" s="89">
        <v>585.33193374999996</v>
      </c>
      <c r="F5" s="89">
        <v>0</v>
      </c>
      <c r="G5" s="89">
        <v>0</v>
      </c>
      <c r="H5" s="89">
        <v>0.13564979999999999</v>
      </c>
      <c r="I5" s="88">
        <v>553642</v>
      </c>
      <c r="J5" s="89">
        <v>365</v>
      </c>
      <c r="K5" s="89">
        <v>1502</v>
      </c>
      <c r="L5" s="89">
        <v>801</v>
      </c>
      <c r="M5" s="90">
        <v>0</v>
      </c>
      <c r="N5" s="90">
        <v>0</v>
      </c>
      <c r="O5" s="90">
        <v>0</v>
      </c>
    </row>
    <row r="6" spans="1:15" s="84" customFormat="1" ht="18" customHeight="1" x14ac:dyDescent="0.2">
      <c r="A6" s="87" t="s">
        <v>110</v>
      </c>
      <c r="B6" s="88">
        <v>580467.68183200003</v>
      </c>
      <c r="C6" s="89">
        <v>46.114838749999997</v>
      </c>
      <c r="D6" s="89">
        <v>138.95065124999999</v>
      </c>
      <c r="E6" s="89">
        <v>39.54</v>
      </c>
      <c r="F6" s="89">
        <v>0</v>
      </c>
      <c r="G6" s="89">
        <v>0</v>
      </c>
      <c r="H6" s="89">
        <v>0</v>
      </c>
      <c r="I6" s="88">
        <v>1275372</v>
      </c>
      <c r="J6" s="89">
        <v>308</v>
      </c>
      <c r="K6" s="89">
        <v>946</v>
      </c>
      <c r="L6" s="89">
        <v>403</v>
      </c>
      <c r="M6" s="90">
        <v>0</v>
      </c>
      <c r="N6" s="90">
        <v>0</v>
      </c>
      <c r="O6" s="90">
        <v>0</v>
      </c>
    </row>
    <row r="7" spans="1:15" s="84" customFormat="1" ht="18" customHeight="1" x14ac:dyDescent="0.2">
      <c r="A7" s="87" t="s">
        <v>111</v>
      </c>
      <c r="B7" s="88">
        <v>652046.71169999999</v>
      </c>
      <c r="C7" s="89">
        <v>53.9749895</v>
      </c>
      <c r="D7" s="89">
        <v>137.1574378</v>
      </c>
      <c r="E7" s="89">
        <v>103.27940599999999</v>
      </c>
      <c r="F7" s="89">
        <v>0</v>
      </c>
      <c r="G7" s="89">
        <v>0</v>
      </c>
      <c r="H7" s="89">
        <v>0</v>
      </c>
      <c r="I7" s="88">
        <v>548910</v>
      </c>
      <c r="J7" s="89">
        <v>517</v>
      </c>
      <c r="K7" s="89">
        <v>316</v>
      </c>
      <c r="L7" s="89">
        <v>7882</v>
      </c>
      <c r="M7" s="90">
        <v>0</v>
      </c>
      <c r="N7" s="90">
        <v>0</v>
      </c>
      <c r="O7" s="90">
        <v>0</v>
      </c>
    </row>
    <row r="8" spans="1:15" s="84" customFormat="1" ht="18" customHeight="1" x14ac:dyDescent="0.2">
      <c r="A8" s="87" t="s">
        <v>112</v>
      </c>
      <c r="B8" s="88">
        <v>582769.67619999999</v>
      </c>
      <c r="C8" s="89">
        <v>45.638180249999998</v>
      </c>
      <c r="D8" s="89">
        <v>47.192387250000003</v>
      </c>
      <c r="E8" s="89">
        <v>180.28673430000001</v>
      </c>
      <c r="F8" s="89">
        <v>0</v>
      </c>
      <c r="G8" s="89">
        <v>0</v>
      </c>
      <c r="H8" s="89">
        <v>0</v>
      </c>
      <c r="I8" s="88">
        <v>664974</v>
      </c>
      <c r="J8" s="89">
        <v>687</v>
      </c>
      <c r="K8" s="89">
        <v>176</v>
      </c>
      <c r="L8" s="89">
        <v>2510</v>
      </c>
      <c r="M8" s="90">
        <v>0</v>
      </c>
      <c r="N8" s="90">
        <v>0</v>
      </c>
      <c r="O8" s="90">
        <v>0</v>
      </c>
    </row>
    <row r="9" spans="1:15" s="84" customFormat="1" ht="18" customHeight="1" x14ac:dyDescent="0.2">
      <c r="A9" s="87" t="s">
        <v>113</v>
      </c>
      <c r="B9" s="88">
        <v>628767.65798200003</v>
      </c>
      <c r="C9" s="89">
        <v>77.534269750000007</v>
      </c>
      <c r="D9" s="89">
        <v>127.56602624999999</v>
      </c>
      <c r="E9" s="89">
        <v>62.820262</v>
      </c>
      <c r="F9" s="89">
        <v>0</v>
      </c>
      <c r="G9" s="89">
        <v>0</v>
      </c>
      <c r="H9" s="89">
        <v>0</v>
      </c>
      <c r="I9" s="88">
        <v>553642</v>
      </c>
      <c r="J9" s="89">
        <v>365</v>
      </c>
      <c r="K9" s="89">
        <v>1502</v>
      </c>
      <c r="L9" s="89">
        <v>801</v>
      </c>
      <c r="M9" s="90">
        <v>0</v>
      </c>
      <c r="N9" s="90">
        <v>0</v>
      </c>
      <c r="O9" s="90">
        <v>0</v>
      </c>
    </row>
    <row r="10" spans="1:15" s="84" customFormat="1" ht="18" customHeight="1" x14ac:dyDescent="0.2">
      <c r="A10" s="87" t="s">
        <v>114</v>
      </c>
      <c r="B10" s="88">
        <v>623938.02025325003</v>
      </c>
      <c r="C10" s="89">
        <v>66.420882000000006</v>
      </c>
      <c r="D10" s="89">
        <v>106.71697</v>
      </c>
      <c r="E10" s="89">
        <v>199.4055315</v>
      </c>
      <c r="F10" s="89">
        <v>0</v>
      </c>
      <c r="G10" s="89">
        <v>0</v>
      </c>
      <c r="H10" s="89">
        <v>0.13564979999999999</v>
      </c>
      <c r="I10" s="89">
        <v>0</v>
      </c>
      <c r="J10" s="89">
        <v>0</v>
      </c>
      <c r="K10" s="89">
        <v>0</v>
      </c>
      <c r="L10" s="89">
        <v>0</v>
      </c>
      <c r="M10" s="90">
        <v>0</v>
      </c>
      <c r="N10" s="90">
        <v>0</v>
      </c>
      <c r="O10" s="90">
        <v>0</v>
      </c>
    </row>
    <row r="11" spans="1:15" s="84" customFormat="1" ht="14.25" customHeight="1" x14ac:dyDescent="0.2">
      <c r="A11" s="545" t="s">
        <v>502</v>
      </c>
      <c r="B11" s="545"/>
      <c r="C11" s="545"/>
      <c r="D11" s="545"/>
      <c r="E11" s="545"/>
      <c r="F11" s="545"/>
      <c r="G11" s="545"/>
      <c r="H11" s="545"/>
      <c r="I11" s="545"/>
    </row>
    <row r="12" spans="1:15" s="84" customFormat="1" ht="13.5" customHeight="1" x14ac:dyDescent="0.2">
      <c r="A12" s="545" t="s">
        <v>503</v>
      </c>
      <c r="B12" s="545"/>
      <c r="C12" s="545"/>
      <c r="D12" s="545"/>
      <c r="E12" s="545"/>
      <c r="F12" s="545"/>
      <c r="G12" s="545"/>
      <c r="H12" s="545"/>
      <c r="I12" s="545"/>
    </row>
    <row r="13" spans="1:15" s="84" customFormat="1" ht="13.5" customHeight="1" x14ac:dyDescent="0.2">
      <c r="A13" s="545" t="s">
        <v>504</v>
      </c>
      <c r="B13" s="545"/>
      <c r="C13" s="545"/>
      <c r="D13" s="545"/>
      <c r="E13" s="545"/>
      <c r="F13" s="545"/>
      <c r="G13" s="545"/>
      <c r="H13" s="545"/>
      <c r="I13" s="545"/>
    </row>
    <row r="14" spans="1:15" s="84" customFormat="1" ht="13.5" customHeight="1" x14ac:dyDescent="0.2">
      <c r="A14" s="545" t="s">
        <v>58</v>
      </c>
      <c r="B14" s="545"/>
      <c r="C14" s="545"/>
      <c r="D14" s="545"/>
      <c r="E14" s="545"/>
      <c r="F14" s="545"/>
      <c r="G14" s="545"/>
      <c r="H14" s="545"/>
      <c r="I14" s="545"/>
    </row>
    <row r="15" spans="1:15" s="84" customFormat="1" ht="13.5" customHeight="1" x14ac:dyDescent="0.2">
      <c r="A15" s="545" t="s">
        <v>485</v>
      </c>
      <c r="B15" s="545"/>
      <c r="C15" s="545"/>
      <c r="D15" s="545"/>
      <c r="E15" s="545"/>
      <c r="F15" s="545"/>
      <c r="G15" s="545"/>
      <c r="H15" s="545"/>
      <c r="I15" s="545"/>
    </row>
    <row r="16" spans="1:15" s="84" customFormat="1" ht="28.35" customHeight="1" x14ac:dyDescent="0.2"/>
  </sheetData>
  <mergeCells count="9">
    <mergeCell ref="A13:I13"/>
    <mergeCell ref="A14:I14"/>
    <mergeCell ref="A15:I15"/>
    <mergeCell ref="A1:I1"/>
    <mergeCell ref="A2:A3"/>
    <mergeCell ref="B2:H2"/>
    <mergeCell ref="I2:O2"/>
    <mergeCell ref="A11:I11"/>
    <mergeCell ref="A12:I12"/>
  </mergeCells>
  <pageMargins left="0.78431372549019618" right="0.78431372549019618" top="0.98039215686274517" bottom="0.98039215686274517" header="0.50980392156862753" footer="0.50980392156862753"/>
  <pageSetup paperSize="9" orientation="portrait" useFirstPageNumber="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zoomScaleNormal="100" workbookViewId="0">
      <selection activeCell="F27" sqref="F27"/>
    </sheetView>
  </sheetViews>
  <sheetFormatPr defaultRowHeight="12.75" x14ac:dyDescent="0.2"/>
  <cols>
    <col min="1" max="15" width="14.7109375" bestFit="1" customWidth="1"/>
    <col min="16" max="16" width="4.7109375" bestFit="1" customWidth="1"/>
  </cols>
  <sheetData>
    <row r="1" spans="1:15" ht="18.75" customHeight="1" x14ac:dyDescent="0.2">
      <c r="A1" s="468" t="s">
        <v>20</v>
      </c>
      <c r="B1" s="468"/>
      <c r="C1" s="468"/>
      <c r="D1" s="468"/>
      <c r="E1" s="468"/>
      <c r="F1" s="468"/>
      <c r="G1" s="468"/>
    </row>
    <row r="2" spans="1:15" s="5" customFormat="1" ht="18" customHeight="1" x14ac:dyDescent="0.2">
      <c r="A2" s="428" t="s">
        <v>152</v>
      </c>
      <c r="B2" s="550" t="s">
        <v>505</v>
      </c>
      <c r="C2" s="551"/>
      <c r="D2" s="551"/>
      <c r="E2" s="551"/>
      <c r="F2" s="551"/>
      <c r="G2" s="551"/>
      <c r="H2" s="552"/>
      <c r="I2" s="434" t="s">
        <v>506</v>
      </c>
      <c r="J2" s="484"/>
      <c r="K2" s="484"/>
      <c r="L2" s="484"/>
      <c r="M2" s="484"/>
      <c r="N2" s="484"/>
      <c r="O2" s="435"/>
    </row>
    <row r="3" spans="1:15" s="5" customFormat="1" ht="18" customHeight="1" x14ac:dyDescent="0.2">
      <c r="A3" s="430"/>
      <c r="B3" s="27" t="s">
        <v>494</v>
      </c>
      <c r="C3" s="27" t="s">
        <v>495</v>
      </c>
      <c r="D3" s="27" t="s">
        <v>496</v>
      </c>
      <c r="E3" s="27" t="s">
        <v>497</v>
      </c>
      <c r="F3" s="27" t="s">
        <v>498</v>
      </c>
      <c r="G3" s="27" t="s">
        <v>499</v>
      </c>
      <c r="H3" s="27" t="s">
        <v>500</v>
      </c>
      <c r="I3" s="27" t="s">
        <v>494</v>
      </c>
      <c r="J3" s="27" t="s">
        <v>495</v>
      </c>
      <c r="K3" s="27" t="s">
        <v>496</v>
      </c>
      <c r="L3" s="27" t="s">
        <v>497</v>
      </c>
      <c r="M3" s="27" t="s">
        <v>498</v>
      </c>
      <c r="N3" s="27" t="s">
        <v>499</v>
      </c>
      <c r="O3" s="27" t="s">
        <v>500</v>
      </c>
    </row>
    <row r="4" spans="1:15" s="5" customFormat="1" ht="18" customHeight="1" x14ac:dyDescent="0.2">
      <c r="A4" s="3" t="s">
        <v>24</v>
      </c>
      <c r="B4" s="41">
        <v>7978933.7980000004</v>
      </c>
      <c r="C4" s="41">
        <v>176061.2689</v>
      </c>
      <c r="D4" s="41">
        <v>226751.72229999999</v>
      </c>
      <c r="E4" s="28">
        <v>59106.090649999998</v>
      </c>
      <c r="F4" s="28">
        <v>42661.716330000003</v>
      </c>
      <c r="G4" s="28">
        <v>33643.821510000002</v>
      </c>
      <c r="H4" s="28">
        <v>1192.8246280000001</v>
      </c>
      <c r="I4" s="41">
        <v>4059718</v>
      </c>
      <c r="J4" s="28">
        <v>50501</v>
      </c>
      <c r="K4" s="28">
        <v>37698</v>
      </c>
      <c r="L4" s="28">
        <v>21801</v>
      </c>
      <c r="M4" s="11">
        <v>33796</v>
      </c>
      <c r="N4" s="11">
        <v>1978</v>
      </c>
      <c r="O4" s="11">
        <v>74</v>
      </c>
    </row>
    <row r="5" spans="1:15" s="5" customFormat="1" ht="18" customHeight="1" x14ac:dyDescent="0.2">
      <c r="A5" s="3" t="s">
        <v>25</v>
      </c>
      <c r="B5" s="41">
        <v>3445444.554</v>
      </c>
      <c r="C5" s="28">
        <v>58759.841139999997</v>
      </c>
      <c r="D5" s="41">
        <v>108028.8469</v>
      </c>
      <c r="E5" s="28">
        <v>27854.360339999999</v>
      </c>
      <c r="F5" s="28">
        <v>5190.7980610000004</v>
      </c>
      <c r="G5" s="28">
        <v>4285.2217920000003</v>
      </c>
      <c r="H5" s="28">
        <v>118.8696023</v>
      </c>
      <c r="I5" s="41">
        <v>5230530</v>
      </c>
      <c r="J5" s="28">
        <v>62687</v>
      </c>
      <c r="K5" s="28">
        <v>41542</v>
      </c>
      <c r="L5" s="28">
        <v>66987</v>
      </c>
      <c r="M5" s="11">
        <v>55370</v>
      </c>
      <c r="N5" s="11">
        <v>4808</v>
      </c>
      <c r="O5" s="11">
        <v>166</v>
      </c>
    </row>
    <row r="6" spans="1:15" s="5" customFormat="1" ht="18" customHeight="1" x14ac:dyDescent="0.2">
      <c r="A6" s="3" t="s">
        <v>110</v>
      </c>
      <c r="B6" s="41">
        <v>673980.51930000004</v>
      </c>
      <c r="C6" s="28">
        <v>10092.26059</v>
      </c>
      <c r="D6" s="28">
        <v>21981.229739999999</v>
      </c>
      <c r="E6" s="28">
        <v>3519.8797589999999</v>
      </c>
      <c r="F6" s="28">
        <v>897.44538039999998</v>
      </c>
      <c r="G6" s="28">
        <v>872.66994839999995</v>
      </c>
      <c r="H6" s="28">
        <v>11.079928539999999</v>
      </c>
      <c r="I6" s="41">
        <v>4911962</v>
      </c>
      <c r="J6" s="28">
        <v>49395</v>
      </c>
      <c r="K6" s="28">
        <v>32413</v>
      </c>
      <c r="L6" s="28">
        <v>23666</v>
      </c>
      <c r="M6" s="11">
        <v>42550</v>
      </c>
      <c r="N6" s="11">
        <v>2631</v>
      </c>
      <c r="O6" s="11">
        <v>64</v>
      </c>
    </row>
    <row r="7" spans="1:15" s="5" customFormat="1" ht="18" customHeight="1" x14ac:dyDescent="0.2">
      <c r="A7" s="3" t="s">
        <v>111</v>
      </c>
      <c r="B7" s="41">
        <v>639292.21950000001</v>
      </c>
      <c r="C7" s="28">
        <v>11361.4274</v>
      </c>
      <c r="D7" s="28">
        <v>24341.463</v>
      </c>
      <c r="E7" s="28">
        <v>6229.5935339999996</v>
      </c>
      <c r="F7" s="28">
        <v>1041.2716680000001</v>
      </c>
      <c r="G7" s="28">
        <v>981.59038650000002</v>
      </c>
      <c r="H7" s="28">
        <v>11.748620730000001</v>
      </c>
      <c r="I7" s="41">
        <v>3177157</v>
      </c>
      <c r="J7" s="28">
        <v>52409</v>
      </c>
      <c r="K7" s="28">
        <v>62720</v>
      </c>
      <c r="L7" s="28">
        <v>53150</v>
      </c>
      <c r="M7" s="11">
        <v>52551</v>
      </c>
      <c r="N7" s="11">
        <v>10629</v>
      </c>
      <c r="O7" s="11">
        <v>331</v>
      </c>
    </row>
    <row r="8" spans="1:15" s="5" customFormat="1" ht="18" customHeight="1" x14ac:dyDescent="0.2">
      <c r="A8" s="3" t="s">
        <v>112</v>
      </c>
      <c r="B8" s="41">
        <v>553601.75199999998</v>
      </c>
      <c r="C8" s="28">
        <v>11372.29315</v>
      </c>
      <c r="D8" s="28">
        <v>18235.849119999999</v>
      </c>
      <c r="E8" s="28">
        <v>5969.6180670000003</v>
      </c>
      <c r="F8" s="28">
        <v>984.80656380000005</v>
      </c>
      <c r="G8" s="28">
        <v>923.56932670000003</v>
      </c>
      <c r="H8" s="28">
        <v>41.221910469999997</v>
      </c>
      <c r="I8" s="41">
        <v>3828456</v>
      </c>
      <c r="J8" s="28">
        <v>62464</v>
      </c>
      <c r="K8" s="28">
        <v>47015</v>
      </c>
      <c r="L8" s="28">
        <v>46587</v>
      </c>
      <c r="M8" s="11">
        <v>50906</v>
      </c>
      <c r="N8" s="11">
        <v>2575</v>
      </c>
      <c r="O8" s="11">
        <v>519</v>
      </c>
    </row>
    <row r="9" spans="1:15" s="5" customFormat="1" ht="18" customHeight="1" x14ac:dyDescent="0.2">
      <c r="A9" s="3" t="s">
        <v>113</v>
      </c>
      <c r="B9" s="41">
        <v>596059.28980000003</v>
      </c>
      <c r="C9" s="28">
        <v>11587.34967</v>
      </c>
      <c r="D9" s="28">
        <v>22840.41937</v>
      </c>
      <c r="E9" s="28">
        <v>4408.8428530000001</v>
      </c>
      <c r="F9" s="28">
        <v>1106.3339840000001</v>
      </c>
      <c r="G9" s="28">
        <v>887.35588440000004</v>
      </c>
      <c r="H9" s="28">
        <v>24.51635941</v>
      </c>
      <c r="I9" s="41">
        <v>4014269</v>
      </c>
      <c r="J9" s="28">
        <v>54927</v>
      </c>
      <c r="K9" s="28">
        <v>64402</v>
      </c>
      <c r="L9" s="28">
        <v>36237</v>
      </c>
      <c r="M9" s="11">
        <v>51600</v>
      </c>
      <c r="N9" s="11">
        <v>7790</v>
      </c>
      <c r="O9" s="11">
        <v>106</v>
      </c>
    </row>
    <row r="10" spans="1:15" s="5" customFormat="1" ht="18" customHeight="1" x14ac:dyDescent="0.2">
      <c r="A10" s="3" t="s">
        <v>114</v>
      </c>
      <c r="B10" s="41">
        <v>982510.77379999997</v>
      </c>
      <c r="C10" s="28">
        <v>14346.510340000001</v>
      </c>
      <c r="D10" s="28">
        <v>20629.88567</v>
      </c>
      <c r="E10" s="28">
        <v>7726.4261280000001</v>
      </c>
      <c r="F10" s="28">
        <v>1160.9404649999999</v>
      </c>
      <c r="G10" s="28">
        <v>620.03624600000001</v>
      </c>
      <c r="H10" s="28">
        <v>30.3027832</v>
      </c>
      <c r="I10" s="41">
        <v>5230530</v>
      </c>
      <c r="J10" s="28">
        <v>62687</v>
      </c>
      <c r="K10" s="28">
        <v>41542</v>
      </c>
      <c r="L10" s="28">
        <v>66987</v>
      </c>
      <c r="M10" s="11">
        <v>55370</v>
      </c>
      <c r="N10" s="11">
        <v>4808</v>
      </c>
      <c r="O10" s="11">
        <v>166</v>
      </c>
    </row>
    <row r="11" spans="1:15" s="5" customFormat="1" ht="14.25" customHeight="1" x14ac:dyDescent="0.2">
      <c r="A11" s="418" t="s">
        <v>507</v>
      </c>
      <c r="B11" s="418"/>
      <c r="C11" s="418"/>
      <c r="D11" s="418"/>
      <c r="E11" s="418"/>
      <c r="F11" s="418"/>
      <c r="G11" s="418"/>
      <c r="H11" s="418"/>
      <c r="I11" s="418"/>
    </row>
    <row r="12" spans="1:15" s="5" customFormat="1" ht="13.5" customHeight="1" x14ac:dyDescent="0.2">
      <c r="A12" s="418" t="s">
        <v>508</v>
      </c>
      <c r="B12" s="418"/>
      <c r="C12" s="418"/>
      <c r="D12" s="418"/>
      <c r="E12" s="418"/>
      <c r="F12" s="418"/>
      <c r="G12" s="418"/>
      <c r="H12" s="418"/>
      <c r="I12" s="418"/>
    </row>
    <row r="13" spans="1:15" s="5" customFormat="1" ht="13.5" customHeight="1" x14ac:dyDescent="0.2">
      <c r="A13" s="418" t="s">
        <v>58</v>
      </c>
      <c r="B13" s="418"/>
      <c r="C13" s="418"/>
      <c r="D13" s="418"/>
      <c r="E13" s="418"/>
      <c r="F13" s="418"/>
      <c r="G13" s="418"/>
      <c r="H13" s="418"/>
      <c r="I13" s="418"/>
    </row>
    <row r="14" spans="1:15" s="5" customFormat="1" ht="13.5" customHeight="1" x14ac:dyDescent="0.2">
      <c r="A14" s="418" t="s">
        <v>343</v>
      </c>
      <c r="B14" s="418"/>
      <c r="C14" s="418"/>
      <c r="D14" s="418"/>
      <c r="E14" s="418"/>
      <c r="F14" s="418"/>
      <c r="G14" s="418"/>
      <c r="H14" s="418"/>
      <c r="I14" s="418"/>
    </row>
    <row r="15" spans="1:15" s="5" customFormat="1" ht="24.6" customHeight="1" x14ac:dyDescent="0.2"/>
  </sheetData>
  <mergeCells count="8">
    <mergeCell ref="A13:I13"/>
    <mergeCell ref="A14:I14"/>
    <mergeCell ref="A1:G1"/>
    <mergeCell ref="A2:A3"/>
    <mergeCell ref="B2:H2"/>
    <mergeCell ref="I2:O2"/>
    <mergeCell ref="A11:I11"/>
    <mergeCell ref="A12:I12"/>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zoomScaleNormal="100" workbookViewId="0">
      <selection activeCell="D25" sqref="D25"/>
    </sheetView>
  </sheetViews>
  <sheetFormatPr defaultRowHeight="12.75" x14ac:dyDescent="0.2"/>
  <cols>
    <col min="1" max="9" width="14.7109375" bestFit="1" customWidth="1"/>
    <col min="10" max="10" width="5" bestFit="1" customWidth="1"/>
  </cols>
  <sheetData>
    <row r="1" spans="1:9" ht="18.75" customHeight="1" x14ac:dyDescent="0.2">
      <c r="A1" s="468" t="s">
        <v>509</v>
      </c>
      <c r="B1" s="468"/>
      <c r="C1" s="468"/>
      <c r="D1" s="468"/>
      <c r="E1" s="468"/>
      <c r="F1" s="468"/>
      <c r="G1" s="468"/>
    </row>
    <row r="2" spans="1:9" s="5" customFormat="1" ht="27" customHeight="1" x14ac:dyDescent="0.2">
      <c r="A2" s="428" t="s">
        <v>152</v>
      </c>
      <c r="B2" s="550" t="s">
        <v>188</v>
      </c>
      <c r="C2" s="551"/>
      <c r="D2" s="551"/>
      <c r="E2" s="552"/>
      <c r="F2" s="553" t="s">
        <v>510</v>
      </c>
      <c r="G2" s="554"/>
      <c r="H2" s="554"/>
      <c r="I2" s="555"/>
    </row>
    <row r="3" spans="1:9" s="5" customFormat="1" ht="18" customHeight="1" x14ac:dyDescent="0.2">
      <c r="A3" s="430"/>
      <c r="B3" s="27" t="s">
        <v>494</v>
      </c>
      <c r="C3" s="27" t="s">
        <v>495</v>
      </c>
      <c r="D3" s="27" t="s">
        <v>496</v>
      </c>
      <c r="E3" s="27" t="s">
        <v>497</v>
      </c>
      <c r="F3" s="27" t="s">
        <v>494</v>
      </c>
      <c r="G3" s="27" t="s">
        <v>495</v>
      </c>
      <c r="H3" s="27" t="s">
        <v>496</v>
      </c>
      <c r="I3" s="27" t="s">
        <v>497</v>
      </c>
    </row>
    <row r="4" spans="1:9" s="5" customFormat="1" ht="18" customHeight="1" x14ac:dyDescent="0.2">
      <c r="A4" s="3" t="s">
        <v>24</v>
      </c>
      <c r="B4" s="28">
        <v>45388.394359999998</v>
      </c>
      <c r="C4" s="28">
        <v>682.56191230000002</v>
      </c>
      <c r="D4" s="28">
        <v>1144.123063</v>
      </c>
      <c r="E4" s="28">
        <v>21.812767000000001</v>
      </c>
      <c r="F4" s="28">
        <v>18649</v>
      </c>
      <c r="G4" s="28">
        <v>53</v>
      </c>
      <c r="H4" s="28">
        <v>7</v>
      </c>
      <c r="I4" s="28">
        <v>6</v>
      </c>
    </row>
    <row r="5" spans="1:9" s="5" customFormat="1" ht="18" customHeight="1" x14ac:dyDescent="0.2">
      <c r="A5" s="3" t="s">
        <v>25</v>
      </c>
      <c r="B5" s="28">
        <v>9905.5786087500001</v>
      </c>
      <c r="C5" s="28">
        <v>612.46943999999996</v>
      </c>
      <c r="D5" s="28">
        <v>686.93062474999999</v>
      </c>
      <c r="E5" s="28">
        <v>4.4877497499999999</v>
      </c>
      <c r="F5" s="28">
        <v>14144</v>
      </c>
      <c r="G5" s="28">
        <v>168</v>
      </c>
      <c r="H5" s="28">
        <v>2104</v>
      </c>
      <c r="I5" s="28">
        <v>4</v>
      </c>
    </row>
    <row r="6" spans="1:9" s="5" customFormat="1" ht="18" customHeight="1" x14ac:dyDescent="0.2">
      <c r="A6" s="3" t="s">
        <v>110</v>
      </c>
      <c r="B6" s="28">
        <v>2659.6614300000001</v>
      </c>
      <c r="C6" s="28">
        <v>60.362018249999998</v>
      </c>
      <c r="D6" s="28">
        <v>59.801301250000002</v>
      </c>
      <c r="E6" s="28">
        <v>0.51313149999999996</v>
      </c>
      <c r="F6" s="28">
        <v>16184</v>
      </c>
      <c r="G6" s="28">
        <v>1593</v>
      </c>
      <c r="H6" s="28">
        <v>1629</v>
      </c>
      <c r="I6" s="28">
        <v>6</v>
      </c>
    </row>
    <row r="7" spans="1:9" s="5" customFormat="1" ht="18" customHeight="1" x14ac:dyDescent="0.2">
      <c r="A7" s="3" t="s">
        <v>111</v>
      </c>
      <c r="B7" s="28">
        <v>1596.5109494999999</v>
      </c>
      <c r="C7" s="28">
        <v>137.81823875000001</v>
      </c>
      <c r="D7" s="28">
        <v>167.43525475000001</v>
      </c>
      <c r="E7" s="28">
        <v>1.3721255000000001</v>
      </c>
      <c r="F7" s="28">
        <v>9714</v>
      </c>
      <c r="G7" s="28">
        <v>2034</v>
      </c>
      <c r="H7" s="28">
        <v>1745</v>
      </c>
      <c r="I7" s="28">
        <v>44</v>
      </c>
    </row>
    <row r="8" spans="1:9" s="5" customFormat="1" ht="18" customHeight="1" x14ac:dyDescent="0.2">
      <c r="A8" s="3" t="s">
        <v>112</v>
      </c>
      <c r="B8" s="28">
        <v>1783.60047925</v>
      </c>
      <c r="C8" s="28">
        <v>124.45737174999999</v>
      </c>
      <c r="D8" s="28">
        <v>123.27548175</v>
      </c>
      <c r="E8" s="28">
        <v>0.41912850000000001</v>
      </c>
      <c r="F8" s="28">
        <v>6884</v>
      </c>
      <c r="G8" s="28">
        <v>1809</v>
      </c>
      <c r="H8" s="28">
        <v>2139</v>
      </c>
      <c r="I8" s="28">
        <v>0</v>
      </c>
    </row>
    <row r="9" spans="1:9" s="5" customFormat="1" ht="18" customHeight="1" x14ac:dyDescent="0.2">
      <c r="A9" s="3" t="s">
        <v>113</v>
      </c>
      <c r="B9" s="28">
        <v>1786.0531490000001</v>
      </c>
      <c r="C9" s="28">
        <v>150.28685379999999</v>
      </c>
      <c r="D9" s="28">
        <v>188.39971130000001</v>
      </c>
      <c r="E9" s="28">
        <v>0.1916725</v>
      </c>
      <c r="F9" s="28">
        <v>5907</v>
      </c>
      <c r="G9" s="28">
        <v>1925</v>
      </c>
      <c r="H9" s="28">
        <v>2157</v>
      </c>
      <c r="I9" s="28">
        <v>7</v>
      </c>
    </row>
    <row r="10" spans="1:9" s="5" customFormat="1" ht="18" customHeight="1" x14ac:dyDescent="0.2">
      <c r="A10" s="3" t="s">
        <v>114</v>
      </c>
      <c r="B10" s="28">
        <v>2079.7526012500002</v>
      </c>
      <c r="C10" s="28">
        <v>139.54495750000001</v>
      </c>
      <c r="D10" s="28">
        <v>148.01887575000001</v>
      </c>
      <c r="E10" s="28">
        <v>1.99169175</v>
      </c>
      <c r="F10" s="28">
        <v>14144</v>
      </c>
      <c r="G10" s="28">
        <v>168</v>
      </c>
      <c r="H10" s="28">
        <v>2104</v>
      </c>
      <c r="I10" s="28">
        <v>4</v>
      </c>
    </row>
    <row r="11" spans="1:9" s="5" customFormat="1" ht="15.75" customHeight="1" x14ac:dyDescent="0.2">
      <c r="A11" s="418" t="s">
        <v>511</v>
      </c>
      <c r="B11" s="418"/>
      <c r="C11" s="418"/>
      <c r="D11" s="418"/>
      <c r="E11" s="418"/>
      <c r="F11" s="418"/>
      <c r="G11" s="418"/>
      <c r="H11" s="418"/>
      <c r="I11" s="418"/>
    </row>
    <row r="12" spans="1:9" s="5" customFormat="1" ht="15" customHeight="1" x14ac:dyDescent="0.2">
      <c r="A12" s="418" t="s">
        <v>512</v>
      </c>
      <c r="B12" s="418"/>
      <c r="C12" s="418"/>
      <c r="D12" s="418"/>
      <c r="E12" s="418"/>
      <c r="F12" s="418"/>
      <c r="G12" s="418"/>
      <c r="H12" s="418"/>
      <c r="I12" s="418"/>
    </row>
    <row r="13" spans="1:9" s="5" customFormat="1" ht="15" customHeight="1" x14ac:dyDescent="0.2">
      <c r="A13" s="418" t="s">
        <v>58</v>
      </c>
      <c r="B13" s="418"/>
      <c r="C13" s="418"/>
      <c r="D13" s="418"/>
      <c r="E13" s="418"/>
      <c r="F13" s="418"/>
      <c r="G13" s="418"/>
      <c r="H13" s="418"/>
      <c r="I13" s="418"/>
    </row>
    <row r="14" spans="1:9" s="5" customFormat="1" ht="15" customHeight="1" x14ac:dyDescent="0.2">
      <c r="A14" s="418" t="s">
        <v>209</v>
      </c>
      <c r="B14" s="418"/>
      <c r="C14" s="418"/>
      <c r="D14" s="418"/>
      <c r="E14" s="418"/>
      <c r="F14" s="418"/>
      <c r="G14" s="418"/>
      <c r="H14" s="418"/>
      <c r="I14" s="418"/>
    </row>
    <row r="15" spans="1:9" s="5" customFormat="1" ht="24.6" customHeight="1" x14ac:dyDescent="0.2"/>
  </sheetData>
  <mergeCells count="8">
    <mergeCell ref="A13:I13"/>
    <mergeCell ref="A14:I14"/>
    <mergeCell ref="A1:G1"/>
    <mergeCell ref="A2:A3"/>
    <mergeCell ref="B2:E2"/>
    <mergeCell ref="F2:I2"/>
    <mergeCell ref="A11:I11"/>
    <mergeCell ref="A12:I12"/>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Normal="100" workbookViewId="0">
      <selection activeCell="I25" sqref="I25"/>
    </sheetView>
  </sheetViews>
  <sheetFormatPr defaultRowHeight="12.75" x14ac:dyDescent="0.2"/>
  <cols>
    <col min="1" max="9" width="12.140625" bestFit="1" customWidth="1"/>
    <col min="10" max="10" width="22.42578125" bestFit="1" customWidth="1"/>
    <col min="11" max="11" width="4.7109375" bestFit="1" customWidth="1"/>
  </cols>
  <sheetData>
    <row r="1" spans="1:10" ht="13.5" customHeight="1" x14ac:dyDescent="0.2">
      <c r="A1" s="522" t="s">
        <v>513</v>
      </c>
      <c r="B1" s="522"/>
      <c r="C1" s="522"/>
      <c r="D1" s="522"/>
      <c r="E1" s="522"/>
      <c r="F1" s="522"/>
      <c r="G1" s="522"/>
      <c r="H1" s="522"/>
      <c r="I1" s="522"/>
      <c r="J1" s="522"/>
    </row>
    <row r="2" spans="1:10" s="5" customFormat="1" ht="19.5" customHeight="1" x14ac:dyDescent="0.2">
      <c r="A2" s="428" t="s">
        <v>152</v>
      </c>
      <c r="B2" s="434" t="s">
        <v>479</v>
      </c>
      <c r="C2" s="484"/>
      <c r="D2" s="484"/>
      <c r="E2" s="435"/>
      <c r="F2" s="434" t="s">
        <v>487</v>
      </c>
      <c r="G2" s="484"/>
      <c r="H2" s="484"/>
      <c r="I2" s="435"/>
    </row>
    <row r="3" spans="1:10" s="5" customFormat="1" ht="15" customHeight="1" x14ac:dyDescent="0.2">
      <c r="A3" s="430"/>
      <c r="B3" s="27" t="s">
        <v>514</v>
      </c>
      <c r="C3" s="27" t="s">
        <v>515</v>
      </c>
      <c r="D3" s="27" t="s">
        <v>516</v>
      </c>
      <c r="E3" s="27" t="s">
        <v>517</v>
      </c>
      <c r="F3" s="27" t="s">
        <v>514</v>
      </c>
      <c r="G3" s="27" t="s">
        <v>515</v>
      </c>
      <c r="H3" s="27" t="s">
        <v>516</v>
      </c>
      <c r="I3" s="27" t="s">
        <v>517</v>
      </c>
    </row>
    <row r="4" spans="1:10" s="5" customFormat="1" ht="17.25" customHeight="1" x14ac:dyDescent="0.2">
      <c r="A4" s="3" t="s">
        <v>24</v>
      </c>
      <c r="B4" s="41">
        <v>2821842.199</v>
      </c>
      <c r="C4" s="41">
        <v>328321.59350000002</v>
      </c>
      <c r="D4" s="28">
        <v>9826.4511000000002</v>
      </c>
      <c r="E4" s="28">
        <v>1918.3598999999999</v>
      </c>
      <c r="F4" s="41">
        <v>3701091.8676</v>
      </c>
      <c r="G4" s="41">
        <v>315307.1482</v>
      </c>
      <c r="H4" s="28">
        <v>1160.0513000000001</v>
      </c>
      <c r="I4" s="28">
        <v>127.16419999999999</v>
      </c>
    </row>
    <row r="5" spans="1:10" s="5" customFormat="1" ht="17.25" customHeight="1" x14ac:dyDescent="0.2">
      <c r="A5" s="3" t="s">
        <v>25</v>
      </c>
      <c r="B5" s="41">
        <v>975763.57990000001</v>
      </c>
      <c r="C5" s="41">
        <v>129318.5503</v>
      </c>
      <c r="D5" s="28">
        <v>1928.2392</v>
      </c>
      <c r="E5" s="28">
        <v>104.0784</v>
      </c>
      <c r="F5" s="41">
        <v>1653790.9839000001</v>
      </c>
      <c r="G5" s="41">
        <v>124294.9225</v>
      </c>
      <c r="H5" s="28">
        <v>68.361800000000002</v>
      </c>
      <c r="I5" s="28">
        <v>0</v>
      </c>
    </row>
    <row r="6" spans="1:10" s="5" customFormat="1" ht="17.25" customHeight="1" x14ac:dyDescent="0.2">
      <c r="A6" s="3" t="s">
        <v>110</v>
      </c>
      <c r="B6" s="41">
        <v>169144.1545</v>
      </c>
      <c r="C6" s="28">
        <v>24434.4012</v>
      </c>
      <c r="D6" s="28">
        <v>317.72539999999998</v>
      </c>
      <c r="E6" s="28">
        <v>10.6563</v>
      </c>
      <c r="F6" s="41">
        <v>327257.38189999998</v>
      </c>
      <c r="G6" s="28">
        <v>27355.288199999999</v>
      </c>
      <c r="H6" s="28">
        <v>3.9958999999999998</v>
      </c>
      <c r="I6" s="28">
        <v>0</v>
      </c>
    </row>
    <row r="7" spans="1:10" s="5" customFormat="1" ht="17.25" customHeight="1" x14ac:dyDescent="0.2">
      <c r="A7" s="3" t="s">
        <v>111</v>
      </c>
      <c r="B7" s="41">
        <v>219384.64379999999</v>
      </c>
      <c r="C7" s="28">
        <v>23734.478500000001</v>
      </c>
      <c r="D7" s="28">
        <v>452.29539999999997</v>
      </c>
      <c r="E7" s="28">
        <v>7.2211999999999996</v>
      </c>
      <c r="F7" s="41">
        <v>335662.22460000002</v>
      </c>
      <c r="G7" s="28">
        <v>24214.514299999999</v>
      </c>
      <c r="H7" s="28">
        <v>19.616299999999999</v>
      </c>
      <c r="I7" s="28">
        <v>0</v>
      </c>
    </row>
    <row r="8" spans="1:10" s="5" customFormat="1" ht="17.25" customHeight="1" x14ac:dyDescent="0.2">
      <c r="A8" s="3" t="s">
        <v>112</v>
      </c>
      <c r="B8" s="41">
        <v>180365.50380000001</v>
      </c>
      <c r="C8" s="28">
        <v>26222.553500000002</v>
      </c>
      <c r="D8" s="28">
        <v>256.72730000000001</v>
      </c>
      <c r="E8" s="28">
        <v>5.8475000000000001</v>
      </c>
      <c r="F8" s="41">
        <v>314355.658</v>
      </c>
      <c r="G8" s="28">
        <v>26002.3262</v>
      </c>
      <c r="H8" s="28">
        <v>10.3964</v>
      </c>
      <c r="I8" s="28">
        <v>0</v>
      </c>
    </row>
    <row r="9" spans="1:10" s="5" customFormat="1" ht="17.25" customHeight="1" x14ac:dyDescent="0.2">
      <c r="A9" s="3" t="s">
        <v>113</v>
      </c>
      <c r="B9" s="41">
        <v>188459.36139999999</v>
      </c>
      <c r="C9" s="28">
        <v>18899.662799999998</v>
      </c>
      <c r="D9" s="28">
        <v>414.7491</v>
      </c>
      <c r="E9" s="28">
        <v>53.408799999999999</v>
      </c>
      <c r="F9" s="41">
        <v>388505.2328</v>
      </c>
      <c r="G9" s="28">
        <v>26355.736000000001</v>
      </c>
      <c r="H9" s="28">
        <v>30.785499999999999</v>
      </c>
      <c r="I9" s="28">
        <v>0</v>
      </c>
    </row>
    <row r="10" spans="1:10" s="5" customFormat="1" ht="17.25" customHeight="1" x14ac:dyDescent="0.2">
      <c r="A10" s="3" t="s">
        <v>114</v>
      </c>
      <c r="B10" s="41">
        <v>218409.91639999999</v>
      </c>
      <c r="C10" s="28">
        <v>36027.454299999998</v>
      </c>
      <c r="D10" s="28">
        <v>486.74200000000002</v>
      </c>
      <c r="E10" s="28">
        <v>26.944600000000001</v>
      </c>
      <c r="F10" s="41">
        <v>288010.4866</v>
      </c>
      <c r="G10" s="28">
        <v>20367.057799999999</v>
      </c>
      <c r="H10" s="28">
        <v>3.5676999999999999</v>
      </c>
      <c r="I10" s="28">
        <v>0</v>
      </c>
    </row>
    <row r="11" spans="1:10" s="5" customFormat="1" ht="15" customHeight="1" x14ac:dyDescent="0.2">
      <c r="A11" s="467" t="s">
        <v>58</v>
      </c>
      <c r="B11" s="467"/>
      <c r="C11" s="467"/>
      <c r="D11" s="467"/>
      <c r="E11" s="467"/>
      <c r="F11" s="467"/>
      <c r="G11" s="467"/>
      <c r="H11" s="467"/>
      <c r="I11" s="467"/>
    </row>
    <row r="12" spans="1:10" s="5" customFormat="1" ht="13.5" customHeight="1" x14ac:dyDescent="0.2">
      <c r="A12" s="467" t="s">
        <v>485</v>
      </c>
      <c r="B12" s="467"/>
      <c r="C12" s="467"/>
      <c r="D12" s="467"/>
      <c r="E12" s="467"/>
      <c r="F12" s="467"/>
      <c r="G12" s="467"/>
      <c r="H12" s="467"/>
      <c r="I12" s="467"/>
    </row>
    <row r="13" spans="1:10" s="5" customFormat="1" ht="28.35" customHeight="1" x14ac:dyDescent="0.2"/>
  </sheetData>
  <mergeCells count="6">
    <mergeCell ref="A12:I12"/>
    <mergeCell ref="A1:J1"/>
    <mergeCell ref="A2:A3"/>
    <mergeCell ref="B2:E2"/>
    <mergeCell ref="F2:I2"/>
    <mergeCell ref="A11:I11"/>
  </mergeCells>
  <pageMargins left="0.78431372549019618" right="0.78431372549019618" top="0.98039215686274517" bottom="0.98039215686274517" header="0.50980392156862753" footer="0.50980392156862753"/>
  <pageSetup paperSize="9" orientation="portrait" useFirstPageNumber="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tabSelected="1" zoomScaleNormal="100" workbookViewId="0">
      <selection activeCell="C7" sqref="C7"/>
    </sheetView>
  </sheetViews>
  <sheetFormatPr defaultRowHeight="12.75" x14ac:dyDescent="0.2"/>
  <cols>
    <col min="1" max="1" width="14.7109375" bestFit="1" customWidth="1"/>
    <col min="2" max="2" width="11.5703125" bestFit="1" customWidth="1"/>
    <col min="3" max="3" width="12.140625" bestFit="1" customWidth="1"/>
    <col min="4" max="4" width="12" bestFit="1" customWidth="1"/>
    <col min="5" max="5" width="12.140625" bestFit="1" customWidth="1"/>
    <col min="6" max="6" width="11.28515625" bestFit="1" customWidth="1"/>
    <col min="7" max="7" width="12.140625" bestFit="1" customWidth="1"/>
    <col min="8" max="8" width="9" bestFit="1" customWidth="1"/>
    <col min="9" max="9" width="11.7109375" bestFit="1" customWidth="1"/>
    <col min="10" max="10" width="4.7109375" bestFit="1" customWidth="1"/>
  </cols>
  <sheetData>
    <row r="1" spans="1:9" ht="13.5" customHeight="1" x14ac:dyDescent="0.2">
      <c r="A1" s="419" t="s">
        <v>3</v>
      </c>
      <c r="B1" s="419"/>
      <c r="C1" s="419"/>
      <c r="D1" s="419"/>
      <c r="E1" s="419"/>
      <c r="F1" s="419"/>
      <c r="G1" s="419"/>
      <c r="H1" s="419"/>
      <c r="I1" s="419"/>
    </row>
    <row r="2" spans="1:9" s="5" customFormat="1" ht="20.25" customHeight="1" x14ac:dyDescent="0.2">
      <c r="A2" s="428" t="s">
        <v>101</v>
      </c>
      <c r="B2" s="431" t="s">
        <v>102</v>
      </c>
      <c r="C2" s="432"/>
      <c r="D2" s="432"/>
      <c r="E2" s="432"/>
      <c r="F2" s="432"/>
      <c r="G2" s="432"/>
      <c r="H2" s="432"/>
      <c r="I2" s="433"/>
    </row>
    <row r="3" spans="1:9" s="5" customFormat="1" ht="18" customHeight="1" x14ac:dyDescent="0.2">
      <c r="A3" s="429"/>
      <c r="B3" s="431" t="s">
        <v>103</v>
      </c>
      <c r="C3" s="432"/>
      <c r="D3" s="432"/>
      <c r="E3" s="432"/>
      <c r="F3" s="432"/>
      <c r="G3" s="433"/>
      <c r="H3" s="434" t="s">
        <v>104</v>
      </c>
      <c r="I3" s="435"/>
    </row>
    <row r="4" spans="1:9" s="5" customFormat="1" ht="26.25" customHeight="1" x14ac:dyDescent="0.2">
      <c r="A4" s="429"/>
      <c r="B4" s="436" t="s">
        <v>105</v>
      </c>
      <c r="C4" s="437"/>
      <c r="D4" s="436" t="s">
        <v>106</v>
      </c>
      <c r="E4" s="437"/>
      <c r="F4" s="436" t="s">
        <v>107</v>
      </c>
      <c r="G4" s="437"/>
      <c r="H4" s="420" t="s">
        <v>108</v>
      </c>
      <c r="I4" s="426" t="s">
        <v>109</v>
      </c>
    </row>
    <row r="5" spans="1:9" s="5" customFormat="1" ht="27.75" customHeight="1" x14ac:dyDescent="0.2">
      <c r="A5" s="430"/>
      <c r="B5" s="9" t="s">
        <v>108</v>
      </c>
      <c r="C5" s="10" t="s">
        <v>109</v>
      </c>
      <c r="D5" s="9" t="s">
        <v>108</v>
      </c>
      <c r="E5" s="10" t="s">
        <v>109</v>
      </c>
      <c r="F5" s="9" t="s">
        <v>108</v>
      </c>
      <c r="G5" s="10" t="s">
        <v>109</v>
      </c>
      <c r="H5" s="421"/>
      <c r="I5" s="427"/>
    </row>
    <row r="6" spans="1:9" s="5" customFormat="1" ht="18" customHeight="1" x14ac:dyDescent="0.2">
      <c r="A6" s="3" t="s">
        <v>24</v>
      </c>
      <c r="B6" s="11">
        <v>63</v>
      </c>
      <c r="C6" s="28">
        <v>23015.99</v>
      </c>
      <c r="D6" s="11">
        <v>4</v>
      </c>
      <c r="E6" s="28">
        <v>4636.33</v>
      </c>
      <c r="F6" s="11">
        <v>4</v>
      </c>
      <c r="G6" s="28">
        <v>941.23</v>
      </c>
      <c r="H6" s="11">
        <v>71</v>
      </c>
      <c r="I6" s="29">
        <v>28593.55</v>
      </c>
    </row>
    <row r="7" spans="1:9" s="5" customFormat="1" ht="18" customHeight="1" x14ac:dyDescent="0.2">
      <c r="A7" s="3" t="s">
        <v>25</v>
      </c>
      <c r="B7" s="11">
        <f>SUM(B8:B12)</f>
        <v>21</v>
      </c>
      <c r="C7" s="28">
        <f t="shared" ref="C7:I7" si="0">SUM(C8:C12)</f>
        <v>9000.0299999999988</v>
      </c>
      <c r="D7" s="11">
        <f t="shared" si="0"/>
        <v>2</v>
      </c>
      <c r="E7" s="28">
        <f t="shared" si="0"/>
        <v>3613.9</v>
      </c>
      <c r="F7" s="11">
        <f t="shared" si="0"/>
        <v>1</v>
      </c>
      <c r="G7" s="11">
        <f t="shared" si="0"/>
        <v>474</v>
      </c>
      <c r="H7" s="11">
        <f t="shared" si="0"/>
        <v>24</v>
      </c>
      <c r="I7" s="29">
        <f t="shared" si="0"/>
        <v>13087.93</v>
      </c>
    </row>
    <row r="8" spans="1:9" s="5" customFormat="1" ht="18" customHeight="1" x14ac:dyDescent="0.2">
      <c r="A8" s="3" t="s">
        <v>110</v>
      </c>
      <c r="B8" s="11">
        <v>3</v>
      </c>
      <c r="C8" s="28">
        <v>24.55</v>
      </c>
      <c r="D8" s="11">
        <v>1</v>
      </c>
      <c r="E8" s="28">
        <v>31.82</v>
      </c>
      <c r="F8" s="11">
        <v>0</v>
      </c>
      <c r="G8" s="28">
        <v>0</v>
      </c>
      <c r="H8" s="11">
        <v>4</v>
      </c>
      <c r="I8" s="29">
        <v>56.37</v>
      </c>
    </row>
    <row r="9" spans="1:9" s="5" customFormat="1" ht="18" customHeight="1" x14ac:dyDescent="0.2">
      <c r="A9" s="3" t="s">
        <v>111</v>
      </c>
      <c r="B9" s="11">
        <v>5</v>
      </c>
      <c r="C9" s="28">
        <v>249.17</v>
      </c>
      <c r="D9" s="11">
        <v>0</v>
      </c>
      <c r="E9" s="28">
        <v>0</v>
      </c>
      <c r="F9" s="11">
        <v>0</v>
      </c>
      <c r="G9" s="28">
        <v>0</v>
      </c>
      <c r="H9" s="11">
        <v>5</v>
      </c>
      <c r="I9" s="29">
        <v>249.17</v>
      </c>
    </row>
    <row r="10" spans="1:9" s="5" customFormat="1" ht="18" customHeight="1" x14ac:dyDescent="0.2">
      <c r="A10" s="3" t="s">
        <v>112</v>
      </c>
      <c r="B10" s="11">
        <v>4</v>
      </c>
      <c r="C10" s="28">
        <v>5181.32</v>
      </c>
      <c r="D10" s="11">
        <v>0</v>
      </c>
      <c r="E10" s="28">
        <v>0</v>
      </c>
      <c r="F10" s="11">
        <v>0</v>
      </c>
      <c r="G10" s="28">
        <v>0</v>
      </c>
      <c r="H10" s="11">
        <v>4</v>
      </c>
      <c r="I10" s="29">
        <v>5181.32</v>
      </c>
    </row>
    <row r="11" spans="1:9" s="5" customFormat="1" ht="18" customHeight="1" x14ac:dyDescent="0.2">
      <c r="A11" s="3" t="s">
        <v>113</v>
      </c>
      <c r="B11" s="673">
        <v>5</v>
      </c>
      <c r="C11" s="674">
        <v>2394.44</v>
      </c>
      <c r="D11" s="673">
        <v>0</v>
      </c>
      <c r="E11" s="674">
        <v>0</v>
      </c>
      <c r="F11" s="673">
        <v>1</v>
      </c>
      <c r="G11" s="674">
        <v>474</v>
      </c>
      <c r="H11" s="673">
        <v>6</v>
      </c>
      <c r="I11" s="675">
        <v>2868.44</v>
      </c>
    </row>
    <row r="12" spans="1:9" s="5" customFormat="1" ht="18" customHeight="1" x14ac:dyDescent="0.2">
      <c r="A12" s="3" t="s">
        <v>114</v>
      </c>
      <c r="B12" s="11">
        <v>4</v>
      </c>
      <c r="C12" s="28">
        <v>1150.55</v>
      </c>
      <c r="D12" s="11">
        <v>1</v>
      </c>
      <c r="E12" s="28">
        <v>3582.08</v>
      </c>
      <c r="F12" s="11">
        <v>0</v>
      </c>
      <c r="G12" s="28">
        <v>0</v>
      </c>
      <c r="H12" s="11">
        <v>5</v>
      </c>
      <c r="I12" s="29">
        <v>4732.63</v>
      </c>
    </row>
    <row r="13" spans="1:9" s="5" customFormat="1" ht="15" customHeight="1" x14ac:dyDescent="0.2">
      <c r="A13" s="418" t="s">
        <v>58</v>
      </c>
      <c r="B13" s="418"/>
      <c r="C13" s="418"/>
      <c r="D13" s="418"/>
      <c r="E13" s="418"/>
      <c r="F13" s="418"/>
      <c r="G13" s="418"/>
      <c r="H13" s="418"/>
      <c r="I13" s="418"/>
    </row>
    <row r="14" spans="1:9" s="5" customFormat="1" ht="13.5" customHeight="1" x14ac:dyDescent="0.2">
      <c r="A14" s="418" t="s">
        <v>80</v>
      </c>
      <c r="B14" s="418"/>
      <c r="C14" s="418"/>
      <c r="D14" s="418"/>
      <c r="E14" s="418"/>
      <c r="F14" s="418"/>
      <c r="G14" s="418"/>
      <c r="H14" s="418"/>
      <c r="I14" s="418"/>
    </row>
    <row r="15" spans="1:9" s="5" customFormat="1" ht="28.35" customHeight="1" x14ac:dyDescent="0.2"/>
  </sheetData>
  <mergeCells count="12">
    <mergeCell ref="H4:H5"/>
    <mergeCell ref="I4:I5"/>
    <mergeCell ref="A13:I13"/>
    <mergeCell ref="A14:I14"/>
    <mergeCell ref="A1:I1"/>
    <mergeCell ref="A2:A5"/>
    <mergeCell ref="B2:I2"/>
    <mergeCell ref="B3:G3"/>
    <mergeCell ref="H3:I3"/>
    <mergeCell ref="B4:C4"/>
    <mergeCell ref="D4:E4"/>
    <mergeCell ref="F4:G4"/>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zoomScaleNormal="100" workbookViewId="0">
      <selection activeCell="H20" sqref="H20"/>
    </sheetView>
  </sheetViews>
  <sheetFormatPr defaultRowHeight="12.75" x14ac:dyDescent="0.2"/>
  <cols>
    <col min="1" max="8" width="12.140625" bestFit="1" customWidth="1"/>
    <col min="9" max="9" width="12.42578125" bestFit="1" customWidth="1"/>
    <col min="10" max="10" width="4.7109375" bestFit="1" customWidth="1"/>
  </cols>
  <sheetData>
    <row r="1" spans="1:9" ht="17.25" customHeight="1" x14ac:dyDescent="0.2">
      <c r="A1" s="489" t="s">
        <v>518</v>
      </c>
      <c r="B1" s="489"/>
      <c r="C1" s="489"/>
      <c r="D1" s="489"/>
      <c r="E1" s="489"/>
      <c r="F1" s="489"/>
      <c r="G1" s="489"/>
      <c r="H1" s="489"/>
      <c r="I1" s="489"/>
    </row>
    <row r="2" spans="1:9" s="5" customFormat="1" ht="18" customHeight="1" x14ac:dyDescent="0.2">
      <c r="A2" s="475" t="s">
        <v>152</v>
      </c>
      <c r="B2" s="434" t="s">
        <v>519</v>
      </c>
      <c r="C2" s="484"/>
      <c r="D2" s="484"/>
      <c r="E2" s="435"/>
      <c r="F2" s="434" t="s">
        <v>487</v>
      </c>
      <c r="G2" s="484"/>
      <c r="H2" s="484"/>
      <c r="I2" s="435"/>
    </row>
    <row r="3" spans="1:9" s="5" customFormat="1" ht="18" customHeight="1" x14ac:dyDescent="0.2">
      <c r="A3" s="476"/>
      <c r="B3" s="27" t="s">
        <v>514</v>
      </c>
      <c r="C3" s="27" t="s">
        <v>520</v>
      </c>
      <c r="D3" s="27" t="s">
        <v>516</v>
      </c>
      <c r="E3" s="27" t="s">
        <v>517</v>
      </c>
      <c r="F3" s="27" t="s">
        <v>514</v>
      </c>
      <c r="G3" s="27" t="s">
        <v>515</v>
      </c>
      <c r="H3" s="27" t="s">
        <v>516</v>
      </c>
      <c r="I3" s="27" t="s">
        <v>517</v>
      </c>
    </row>
    <row r="4" spans="1:9" s="5" customFormat="1" ht="16.5" customHeight="1" x14ac:dyDescent="0.2">
      <c r="A4" s="3" t="s">
        <v>24</v>
      </c>
      <c r="B4" s="41">
        <v>3719229.9870000002</v>
      </c>
      <c r="C4" s="41">
        <v>828483.42599999998</v>
      </c>
      <c r="D4" s="28">
        <v>70716.607310000007</v>
      </c>
      <c r="E4" s="28">
        <v>36497.05371</v>
      </c>
      <c r="F4" s="41">
        <v>2646030.736</v>
      </c>
      <c r="G4" s="41">
        <v>578570.96849999996</v>
      </c>
      <c r="H4" s="41">
        <v>242227.87289999999</v>
      </c>
      <c r="I4" s="41">
        <v>396594.59090000001</v>
      </c>
    </row>
    <row r="5" spans="1:9" s="5" customFormat="1" ht="16.5" customHeight="1" x14ac:dyDescent="0.2">
      <c r="A5" s="3" t="s">
        <v>25</v>
      </c>
      <c r="B5" s="41">
        <v>1420234.497</v>
      </c>
      <c r="C5" s="41">
        <v>360103.16029999999</v>
      </c>
      <c r="D5" s="28">
        <v>26170.156599999998</v>
      </c>
      <c r="E5" s="28">
        <v>11850.459989999999</v>
      </c>
      <c r="F5" s="41">
        <v>945195.755</v>
      </c>
      <c r="G5" s="41">
        <v>360884.24890000001</v>
      </c>
      <c r="H5" s="41">
        <v>155686.6439</v>
      </c>
      <c r="I5" s="41">
        <v>369557.57</v>
      </c>
    </row>
    <row r="6" spans="1:9" s="5" customFormat="1" ht="16.5" customHeight="1" x14ac:dyDescent="0.2">
      <c r="A6" s="3" t="s">
        <v>110</v>
      </c>
      <c r="B6" s="41">
        <v>277112.51935000002</v>
      </c>
      <c r="C6" s="28">
        <v>74400.988528000002</v>
      </c>
      <c r="D6" s="28">
        <v>6549.2537249999996</v>
      </c>
      <c r="E6" s="28">
        <v>3222.1359050000001</v>
      </c>
      <c r="F6" s="41">
        <v>189409.033318</v>
      </c>
      <c r="G6" s="28">
        <v>47929.713660000001</v>
      </c>
      <c r="H6" s="28">
        <v>42277.962519000001</v>
      </c>
      <c r="I6" s="28">
        <v>70453.477618000004</v>
      </c>
    </row>
    <row r="7" spans="1:9" s="5" customFormat="1" ht="16.5" customHeight="1" x14ac:dyDescent="0.2">
      <c r="A7" s="3" t="s">
        <v>111</v>
      </c>
      <c r="B7" s="41">
        <v>280201.81780000002</v>
      </c>
      <c r="C7" s="28">
        <v>68999.908909999998</v>
      </c>
      <c r="D7" s="28">
        <v>5610.2735190000003</v>
      </c>
      <c r="E7" s="28">
        <v>1953.795991</v>
      </c>
      <c r="F7" s="41">
        <v>176634.46599999999</v>
      </c>
      <c r="G7" s="28">
        <v>73280.278770000004</v>
      </c>
      <c r="H7" s="28">
        <v>27977.97078</v>
      </c>
      <c r="I7" s="28">
        <v>48600.8024</v>
      </c>
    </row>
    <row r="8" spans="1:9" s="5" customFormat="1" ht="16.5" customHeight="1" x14ac:dyDescent="0.2">
      <c r="A8" s="3" t="s">
        <v>112</v>
      </c>
      <c r="B8" s="41">
        <v>230010.9975</v>
      </c>
      <c r="C8" s="28">
        <v>65885.423219999997</v>
      </c>
      <c r="D8" s="28">
        <v>3927.3389940000002</v>
      </c>
      <c r="E8" s="28">
        <v>1931.1169179999999</v>
      </c>
      <c r="F8" s="41">
        <v>146994.06700000001</v>
      </c>
      <c r="G8" s="28">
        <v>69168.708589999995</v>
      </c>
      <c r="H8" s="28">
        <v>23267.176769999998</v>
      </c>
      <c r="I8" s="28">
        <v>49944.281170000002</v>
      </c>
    </row>
    <row r="9" spans="1:9" s="5" customFormat="1" ht="16.5" customHeight="1" x14ac:dyDescent="0.2">
      <c r="A9" s="3" t="s">
        <v>113</v>
      </c>
      <c r="B9" s="41">
        <v>256558.22630000001</v>
      </c>
      <c r="C9" s="28">
        <v>52368.909359999998</v>
      </c>
      <c r="D9" s="28">
        <v>3813.7766449999999</v>
      </c>
      <c r="E9" s="28">
        <v>1897.452587</v>
      </c>
      <c r="F9" s="41">
        <v>147284.10509999999</v>
      </c>
      <c r="G9" s="28">
        <v>54368.691350000001</v>
      </c>
      <c r="H9" s="28">
        <v>32075.581040000001</v>
      </c>
      <c r="I9" s="28">
        <v>88547.365510000003</v>
      </c>
    </row>
    <row r="10" spans="1:9" s="5" customFormat="1" ht="16.5" customHeight="1" x14ac:dyDescent="0.2">
      <c r="A10" s="3" t="s">
        <v>114</v>
      </c>
      <c r="B10" s="41">
        <v>376350.93650000001</v>
      </c>
      <c r="C10" s="28">
        <v>98447.930319999999</v>
      </c>
      <c r="D10" s="28">
        <v>6269.513715</v>
      </c>
      <c r="E10" s="28">
        <v>2845.9585940000002</v>
      </c>
      <c r="F10" s="41">
        <v>284874.08360000001</v>
      </c>
      <c r="G10" s="41">
        <v>116136.8566</v>
      </c>
      <c r="H10" s="28">
        <v>30087.952799999999</v>
      </c>
      <c r="I10" s="41">
        <v>112011.6433</v>
      </c>
    </row>
    <row r="11" spans="1:9" s="5" customFormat="1" ht="15" customHeight="1" x14ac:dyDescent="0.2">
      <c r="A11" s="418" t="s">
        <v>58</v>
      </c>
      <c r="B11" s="418"/>
      <c r="C11" s="418"/>
      <c r="D11" s="418"/>
      <c r="E11" s="418"/>
      <c r="F11" s="418"/>
      <c r="G11" s="418"/>
      <c r="H11" s="418"/>
      <c r="I11" s="418"/>
    </row>
    <row r="12" spans="1:9" s="5" customFormat="1" ht="13.5" customHeight="1" x14ac:dyDescent="0.2">
      <c r="A12" s="418" t="s">
        <v>343</v>
      </c>
      <c r="B12" s="418"/>
      <c r="C12" s="418"/>
      <c r="D12" s="418"/>
      <c r="E12" s="418"/>
      <c r="F12" s="418"/>
      <c r="G12" s="418"/>
      <c r="H12" s="418"/>
      <c r="I12" s="418"/>
    </row>
    <row r="13" spans="1:9" s="5" customFormat="1" ht="26.1" customHeight="1" x14ac:dyDescent="0.2"/>
  </sheetData>
  <mergeCells count="6">
    <mergeCell ref="A12:I12"/>
    <mergeCell ref="A1:I1"/>
    <mergeCell ref="A2:A3"/>
    <mergeCell ref="B2:E2"/>
    <mergeCell ref="F2:I2"/>
    <mergeCell ref="A11:I11"/>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zoomScaleNormal="100" workbookViewId="0">
      <selection activeCell="E33" sqref="E33"/>
    </sheetView>
  </sheetViews>
  <sheetFormatPr defaultRowHeight="12.75" x14ac:dyDescent="0.2"/>
  <cols>
    <col min="1" max="9" width="12.140625" bestFit="1" customWidth="1"/>
    <col min="10" max="10" width="4.7109375" bestFit="1" customWidth="1"/>
  </cols>
  <sheetData>
    <row r="1" spans="1:9" ht="15.75" customHeight="1" x14ac:dyDescent="0.2">
      <c r="A1" s="489" t="s">
        <v>521</v>
      </c>
      <c r="B1" s="489"/>
      <c r="C1" s="489"/>
      <c r="D1" s="489"/>
      <c r="E1" s="489"/>
      <c r="F1" s="489"/>
      <c r="G1" s="489"/>
      <c r="H1" s="489"/>
      <c r="I1" s="489"/>
    </row>
    <row r="2" spans="1:9" s="5" customFormat="1" ht="18" customHeight="1" x14ac:dyDescent="0.2">
      <c r="A2" s="475" t="s">
        <v>152</v>
      </c>
      <c r="B2" s="434" t="s">
        <v>519</v>
      </c>
      <c r="C2" s="484"/>
      <c r="D2" s="484"/>
      <c r="E2" s="435"/>
      <c r="F2" s="434" t="s">
        <v>487</v>
      </c>
      <c r="G2" s="484"/>
      <c r="H2" s="484"/>
      <c r="I2" s="435"/>
    </row>
    <row r="3" spans="1:9" s="5" customFormat="1" ht="18" customHeight="1" x14ac:dyDescent="0.2">
      <c r="A3" s="476"/>
      <c r="B3" s="27" t="s">
        <v>514</v>
      </c>
      <c r="C3" s="27" t="s">
        <v>520</v>
      </c>
      <c r="D3" s="27" t="s">
        <v>516</v>
      </c>
      <c r="E3" s="27" t="s">
        <v>517</v>
      </c>
      <c r="F3" s="27" t="s">
        <v>514</v>
      </c>
      <c r="G3" s="27" t="s">
        <v>515</v>
      </c>
      <c r="H3" s="27" t="s">
        <v>516</v>
      </c>
      <c r="I3" s="27" t="s">
        <v>517</v>
      </c>
    </row>
    <row r="4" spans="1:9" s="5" customFormat="1" ht="17.25" customHeight="1" x14ac:dyDescent="0.2">
      <c r="A4" s="3" t="s">
        <v>24</v>
      </c>
      <c r="B4" s="28">
        <v>33138.896777745998</v>
      </c>
      <c r="C4" s="28">
        <v>4977.6412007500003</v>
      </c>
      <c r="D4" s="28">
        <v>55.156286999999999</v>
      </c>
      <c r="E4" s="28">
        <v>22.945404499999999</v>
      </c>
      <c r="F4" s="28">
        <v>5702.8547054999999</v>
      </c>
      <c r="G4" s="28">
        <v>3164.63356475</v>
      </c>
      <c r="H4" s="28">
        <v>176.3905</v>
      </c>
      <c r="I4" s="28">
        <v>0</v>
      </c>
    </row>
    <row r="5" spans="1:9" s="5" customFormat="1" ht="17.25" customHeight="1" x14ac:dyDescent="0.2">
      <c r="A5" s="3" t="s">
        <v>25</v>
      </c>
      <c r="B5" s="28">
        <v>7911.4981349999998</v>
      </c>
      <c r="C5" s="28">
        <v>601.94737275</v>
      </c>
      <c r="D5" s="28">
        <v>1.4069999999999999E-2</v>
      </c>
      <c r="E5" s="28">
        <v>0.35620000000000002</v>
      </c>
      <c r="F5" s="28">
        <v>2638.2243852500001</v>
      </c>
      <c r="G5" s="28">
        <v>57.426260249999999</v>
      </c>
      <c r="H5" s="28">
        <v>0</v>
      </c>
      <c r="I5" s="28">
        <v>0</v>
      </c>
    </row>
    <row r="6" spans="1:9" s="5" customFormat="1" ht="17.25" customHeight="1" x14ac:dyDescent="0.2">
      <c r="A6" s="3" t="s">
        <v>110</v>
      </c>
      <c r="B6" s="28">
        <v>1612.0490542499999</v>
      </c>
      <c r="C6" s="28">
        <v>92.481731999999994</v>
      </c>
      <c r="D6" s="28">
        <v>1.4069999999999999E-2</v>
      </c>
      <c r="E6" s="28">
        <v>0</v>
      </c>
      <c r="F6" s="28">
        <v>1048.27211225</v>
      </c>
      <c r="G6" s="28">
        <v>27.520912500000001</v>
      </c>
      <c r="H6" s="28">
        <v>0</v>
      </c>
      <c r="I6" s="28">
        <v>0</v>
      </c>
    </row>
    <row r="7" spans="1:9" s="5" customFormat="1" ht="17.25" customHeight="1" x14ac:dyDescent="0.2">
      <c r="A7" s="3" t="s">
        <v>111</v>
      </c>
      <c r="B7" s="28">
        <v>1044.1472932500001</v>
      </c>
      <c r="C7" s="28">
        <v>98.081368749999996</v>
      </c>
      <c r="D7" s="28">
        <v>0</v>
      </c>
      <c r="E7" s="28">
        <v>0.35620000000000002</v>
      </c>
      <c r="F7" s="28">
        <v>744.97927149999998</v>
      </c>
      <c r="G7" s="28">
        <v>15.572435</v>
      </c>
      <c r="H7" s="28">
        <v>0</v>
      </c>
      <c r="I7" s="28">
        <v>0</v>
      </c>
    </row>
    <row r="8" spans="1:9" s="5" customFormat="1" ht="17.25" customHeight="1" x14ac:dyDescent="0.2">
      <c r="A8" s="3" t="s">
        <v>112</v>
      </c>
      <c r="B8" s="28">
        <v>1674.9243187500001</v>
      </c>
      <c r="C8" s="28">
        <v>125.928481</v>
      </c>
      <c r="D8" s="28">
        <v>0</v>
      </c>
      <c r="E8" s="28">
        <v>0</v>
      </c>
      <c r="F8" s="28">
        <v>216.56674874999999</v>
      </c>
      <c r="G8" s="28">
        <v>14.33291275</v>
      </c>
      <c r="H8" s="28">
        <v>0</v>
      </c>
      <c r="I8" s="28">
        <v>0</v>
      </c>
    </row>
    <row r="9" spans="1:9" s="5" customFormat="1" ht="17.25" customHeight="1" x14ac:dyDescent="0.2">
      <c r="A9" s="3" t="s">
        <v>113</v>
      </c>
      <c r="B9" s="28">
        <v>1730.120754</v>
      </c>
      <c r="C9" s="28">
        <v>60.674450499999999</v>
      </c>
      <c r="D9" s="28">
        <v>0</v>
      </c>
      <c r="E9" s="28">
        <v>0</v>
      </c>
      <c r="F9" s="28">
        <v>334.13618200000002</v>
      </c>
      <c r="G9" s="28">
        <v>0</v>
      </c>
      <c r="H9" s="28">
        <v>0</v>
      </c>
      <c r="I9" s="28">
        <v>0</v>
      </c>
    </row>
    <row r="10" spans="1:9" s="5" customFormat="1" ht="17.25" customHeight="1" x14ac:dyDescent="0.2">
      <c r="A10" s="3" t="s">
        <v>114</v>
      </c>
      <c r="B10" s="28">
        <v>1850.256715</v>
      </c>
      <c r="C10" s="28">
        <v>224.7813405</v>
      </c>
      <c r="D10" s="28">
        <v>0</v>
      </c>
      <c r="E10" s="28">
        <v>0</v>
      </c>
      <c r="F10" s="28">
        <v>294.27007075</v>
      </c>
      <c r="G10" s="28">
        <v>0</v>
      </c>
      <c r="H10" s="28">
        <v>0</v>
      </c>
      <c r="I10" s="28">
        <v>0</v>
      </c>
    </row>
    <row r="11" spans="1:9" s="5" customFormat="1" ht="15" customHeight="1" x14ac:dyDescent="0.2">
      <c r="A11" s="467" t="s">
        <v>58</v>
      </c>
      <c r="B11" s="467"/>
      <c r="C11" s="467"/>
      <c r="D11" s="467"/>
      <c r="E11" s="467"/>
      <c r="F11" s="467"/>
      <c r="G11" s="467"/>
      <c r="H11" s="467"/>
      <c r="I11" s="467"/>
    </row>
    <row r="12" spans="1:9" s="5" customFormat="1" ht="13.5" customHeight="1" x14ac:dyDescent="0.2">
      <c r="A12" s="467" t="s">
        <v>209</v>
      </c>
      <c r="B12" s="467"/>
      <c r="C12" s="467"/>
      <c r="D12" s="467"/>
      <c r="E12" s="467"/>
      <c r="F12" s="467"/>
      <c r="G12" s="467"/>
      <c r="H12" s="467"/>
      <c r="I12" s="467"/>
    </row>
    <row r="13" spans="1:9" s="5" customFormat="1" ht="27.6" customHeight="1" x14ac:dyDescent="0.2"/>
  </sheetData>
  <mergeCells count="6">
    <mergeCell ref="A12:I12"/>
    <mergeCell ref="A1:I1"/>
    <mergeCell ref="A2:A3"/>
    <mergeCell ref="B2:E2"/>
    <mergeCell ref="F2:I2"/>
    <mergeCell ref="A11:I11"/>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zoomScaleNormal="100" workbookViewId="0">
      <selection activeCell="K14" sqref="K14"/>
    </sheetView>
  </sheetViews>
  <sheetFormatPr defaultRowHeight="12.75" x14ac:dyDescent="0.2"/>
  <cols>
    <col min="1" max="1" width="12.140625" bestFit="1" customWidth="1"/>
    <col min="2" max="2" width="8.28515625" bestFit="1" customWidth="1"/>
    <col min="3" max="3" width="10.140625" bestFit="1" customWidth="1"/>
    <col min="4" max="4" width="13" bestFit="1" customWidth="1"/>
    <col min="5" max="5" width="10.140625" bestFit="1" customWidth="1"/>
    <col min="6" max="6" width="12.7109375" bestFit="1" customWidth="1"/>
    <col min="7" max="7" width="11.42578125" bestFit="1" customWidth="1"/>
    <col min="8" max="8" width="12.7109375" bestFit="1" customWidth="1"/>
    <col min="9" max="9" width="8.28515625" bestFit="1" customWidth="1"/>
    <col min="10" max="10" width="14.140625" bestFit="1" customWidth="1"/>
    <col min="11" max="11" width="4.7109375" bestFit="1" customWidth="1"/>
  </cols>
  <sheetData>
    <row r="1" spans="1:10" ht="15.75" customHeight="1" x14ac:dyDescent="0.2">
      <c r="A1" s="416" t="s">
        <v>784</v>
      </c>
      <c r="B1" s="416"/>
      <c r="C1" s="416"/>
      <c r="D1" s="416"/>
      <c r="E1" s="416"/>
      <c r="F1" s="416"/>
      <c r="G1" s="416"/>
      <c r="H1" s="416"/>
      <c r="I1" s="416"/>
      <c r="J1" s="416"/>
    </row>
    <row r="2" spans="1:10" s="5" customFormat="1" ht="19.5" customHeight="1" x14ac:dyDescent="0.2">
      <c r="A2" s="420" t="s">
        <v>125</v>
      </c>
      <c r="B2" s="420" t="s">
        <v>185</v>
      </c>
      <c r="C2" s="471" t="s">
        <v>159</v>
      </c>
      <c r="D2" s="502"/>
      <c r="E2" s="502"/>
      <c r="F2" s="472"/>
      <c r="G2" s="471" t="s">
        <v>160</v>
      </c>
      <c r="H2" s="502"/>
      <c r="I2" s="502"/>
      <c r="J2" s="472"/>
    </row>
    <row r="3" spans="1:10" s="5" customFormat="1" ht="36" customHeight="1" x14ac:dyDescent="0.2">
      <c r="A3" s="515"/>
      <c r="B3" s="515"/>
      <c r="C3" s="471" t="s">
        <v>522</v>
      </c>
      <c r="D3" s="472"/>
      <c r="E3" s="436" t="s">
        <v>523</v>
      </c>
      <c r="F3" s="437"/>
      <c r="G3" s="471" t="s">
        <v>522</v>
      </c>
      <c r="H3" s="472"/>
      <c r="I3" s="436" t="s">
        <v>523</v>
      </c>
      <c r="J3" s="437"/>
    </row>
    <row r="4" spans="1:10" s="5" customFormat="1" ht="39" customHeight="1" x14ac:dyDescent="0.2">
      <c r="A4" s="421"/>
      <c r="B4" s="421"/>
      <c r="C4" s="9" t="s">
        <v>482</v>
      </c>
      <c r="D4" s="16" t="s">
        <v>524</v>
      </c>
      <c r="E4" s="9" t="s">
        <v>482</v>
      </c>
      <c r="F4" s="16" t="s">
        <v>524</v>
      </c>
      <c r="G4" s="17" t="s">
        <v>442</v>
      </c>
      <c r="H4" s="16" t="s">
        <v>524</v>
      </c>
      <c r="I4" s="17" t="s">
        <v>442</v>
      </c>
      <c r="J4" s="16" t="s">
        <v>484</v>
      </c>
    </row>
    <row r="5" spans="1:10" s="5" customFormat="1" ht="27" customHeight="1" x14ac:dyDescent="0.2">
      <c r="A5" s="3" t="s">
        <v>24</v>
      </c>
      <c r="B5" s="34">
        <v>243</v>
      </c>
      <c r="C5" s="41">
        <v>5901468</v>
      </c>
      <c r="D5" s="41">
        <v>111222.2865</v>
      </c>
      <c r="E5" s="28">
        <v>60205</v>
      </c>
      <c r="F5" s="28">
        <v>1214.22427672</v>
      </c>
      <c r="G5" s="44">
        <v>12764150</v>
      </c>
      <c r="H5" s="41">
        <v>245407.1838</v>
      </c>
      <c r="I5" s="41">
        <v>103589</v>
      </c>
      <c r="J5" s="28">
        <v>2054.4424410000001</v>
      </c>
    </row>
    <row r="6" spans="1:10" s="5" customFormat="1" ht="27" customHeight="1" x14ac:dyDescent="0.2">
      <c r="A6" s="3" t="s">
        <v>25</v>
      </c>
      <c r="B6" s="34">
        <v>102</v>
      </c>
      <c r="C6" s="41">
        <v>2458089</v>
      </c>
      <c r="D6" s="28">
        <v>49753.327400000002</v>
      </c>
      <c r="E6" s="41">
        <v>122449</v>
      </c>
      <c r="F6" s="28">
        <v>2580.9419346200002</v>
      </c>
      <c r="G6" s="41">
        <v>7889828</v>
      </c>
      <c r="H6" s="41">
        <v>161386.63589999999</v>
      </c>
      <c r="I6" s="41">
        <v>179226</v>
      </c>
      <c r="J6" s="28">
        <v>3776.466848</v>
      </c>
    </row>
    <row r="7" spans="1:10" s="5" customFormat="1" ht="27" customHeight="1" x14ac:dyDescent="0.2">
      <c r="A7" s="3" t="s">
        <v>110</v>
      </c>
      <c r="B7" s="34">
        <v>18</v>
      </c>
      <c r="C7" s="41">
        <v>246140</v>
      </c>
      <c r="D7" s="28">
        <v>4738.1117999999997</v>
      </c>
      <c r="E7" s="28">
        <v>66107</v>
      </c>
      <c r="F7" s="28">
        <v>1319.5983174600001</v>
      </c>
      <c r="G7" s="41">
        <v>1232112</v>
      </c>
      <c r="H7" s="28">
        <v>24097.958119999999</v>
      </c>
      <c r="I7" s="41">
        <v>122799</v>
      </c>
      <c r="J7" s="28">
        <v>2431.9299999999998</v>
      </c>
    </row>
    <row r="8" spans="1:10" s="5" customFormat="1" ht="27" customHeight="1" x14ac:dyDescent="0.2">
      <c r="A8" s="3" t="s">
        <v>111</v>
      </c>
      <c r="B8" s="34">
        <v>22</v>
      </c>
      <c r="C8" s="41">
        <v>433988</v>
      </c>
      <c r="D8" s="28">
        <v>8498.0450999999994</v>
      </c>
      <c r="E8" s="28">
        <v>60668</v>
      </c>
      <c r="F8" s="28">
        <v>1254.5999999999999</v>
      </c>
      <c r="G8" s="41">
        <v>1145026</v>
      </c>
      <c r="H8" s="28">
        <v>22661.540420000001</v>
      </c>
      <c r="I8" s="41">
        <v>140085</v>
      </c>
      <c r="J8" s="28">
        <v>2848.5698339999999</v>
      </c>
    </row>
    <row r="9" spans="1:10" s="5" customFormat="1" ht="27" customHeight="1" x14ac:dyDescent="0.2">
      <c r="A9" s="3" t="s">
        <v>112</v>
      </c>
      <c r="B9" s="34">
        <v>19</v>
      </c>
      <c r="C9" s="41">
        <v>415150</v>
      </c>
      <c r="D9" s="28">
        <v>8394.59</v>
      </c>
      <c r="E9" s="28">
        <v>67113</v>
      </c>
      <c r="F9" s="28">
        <v>1402.62</v>
      </c>
      <c r="G9" s="41">
        <v>1775758</v>
      </c>
      <c r="H9" s="28">
        <v>36063.303180000003</v>
      </c>
      <c r="I9" s="41">
        <v>141713</v>
      </c>
      <c r="J9" s="28">
        <v>2922.8726999999999</v>
      </c>
    </row>
    <row r="10" spans="1:10" s="5" customFormat="1" ht="27" customHeight="1" x14ac:dyDescent="0.2">
      <c r="A10" s="3" t="s">
        <v>113</v>
      </c>
      <c r="B10" s="34">
        <v>23</v>
      </c>
      <c r="C10" s="41">
        <v>784301</v>
      </c>
      <c r="D10" s="28">
        <v>16198.302</v>
      </c>
      <c r="E10" s="28">
        <v>81493</v>
      </c>
      <c r="F10" s="28">
        <v>1747.60358378</v>
      </c>
      <c r="G10" s="41">
        <v>2193597</v>
      </c>
      <c r="H10" s="28">
        <v>46067.476569999999</v>
      </c>
      <c r="I10" s="41">
        <v>156910</v>
      </c>
      <c r="J10" s="28">
        <v>3349.4228629999998</v>
      </c>
    </row>
    <row r="11" spans="1:10" s="5" customFormat="1" ht="27" customHeight="1" x14ac:dyDescent="0.2">
      <c r="A11" s="3" t="s">
        <v>114</v>
      </c>
      <c r="B11" s="34">
        <v>20</v>
      </c>
      <c r="C11" s="41">
        <v>578510</v>
      </c>
      <c r="D11" s="28">
        <v>11924.276</v>
      </c>
      <c r="E11" s="41">
        <v>122449</v>
      </c>
      <c r="F11" s="28">
        <v>2580.9419346200002</v>
      </c>
      <c r="G11" s="41">
        <v>1543335</v>
      </c>
      <c r="H11" s="28">
        <v>32496.357650000002</v>
      </c>
      <c r="I11" s="41">
        <v>179226</v>
      </c>
      <c r="J11" s="28">
        <v>3776.466848</v>
      </c>
    </row>
    <row r="12" spans="1:10" s="5" customFormat="1" ht="19.5" customHeight="1" x14ac:dyDescent="0.2">
      <c r="A12" s="467" t="s">
        <v>58</v>
      </c>
      <c r="B12" s="467"/>
      <c r="C12" s="467"/>
      <c r="D12" s="467"/>
      <c r="E12" s="467"/>
      <c r="F12" s="467"/>
      <c r="G12" s="467"/>
      <c r="H12" s="467"/>
      <c r="I12" s="467"/>
      <c r="J12" s="467"/>
    </row>
    <row r="13" spans="1:10" s="5" customFormat="1" ht="18" customHeight="1" x14ac:dyDescent="0.2">
      <c r="A13" s="556" t="s">
        <v>769</v>
      </c>
      <c r="B13" s="556"/>
      <c r="C13" s="556"/>
      <c r="D13" s="556"/>
      <c r="E13" s="556"/>
      <c r="F13" s="556"/>
      <c r="G13" s="556"/>
      <c r="H13" s="556"/>
      <c r="I13" s="556"/>
      <c r="J13" s="556"/>
    </row>
    <row r="14" spans="1:10" s="5" customFormat="1" ht="27.6" customHeight="1" x14ac:dyDescent="0.2"/>
  </sheetData>
  <mergeCells count="11">
    <mergeCell ref="A13:J13"/>
    <mergeCell ref="A1:J1"/>
    <mergeCell ref="A2:A4"/>
    <mergeCell ref="B2:B4"/>
    <mergeCell ref="C2:F2"/>
    <mergeCell ref="G2:J2"/>
    <mergeCell ref="C3:D3"/>
    <mergeCell ref="E3:F3"/>
    <mergeCell ref="G3:H3"/>
    <mergeCell ref="I3:J3"/>
    <mergeCell ref="A12:J12"/>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zoomScaleNormal="100" workbookViewId="0">
      <selection activeCell="B3" sqref="B3"/>
    </sheetView>
  </sheetViews>
  <sheetFormatPr defaultRowHeight="12.75" x14ac:dyDescent="0.2"/>
  <cols>
    <col min="1" max="1" width="14.7109375" bestFit="1" customWidth="1"/>
    <col min="2" max="2" width="16.5703125" bestFit="1" customWidth="1"/>
    <col min="3" max="3" width="14.140625" customWidth="1"/>
    <col min="4" max="4" width="14.5703125" customWidth="1"/>
    <col min="5" max="5" width="15" customWidth="1"/>
    <col min="6" max="6" width="22.140625" bestFit="1" customWidth="1"/>
    <col min="7" max="7" width="4.7109375" bestFit="1" customWidth="1"/>
  </cols>
  <sheetData>
    <row r="1" spans="1:6" ht="15" customHeight="1" x14ac:dyDescent="0.2">
      <c r="A1" s="522" t="s">
        <v>785</v>
      </c>
      <c r="B1" s="522"/>
      <c r="C1" s="522"/>
      <c r="D1" s="522"/>
      <c r="E1" s="522"/>
      <c r="F1" s="522"/>
    </row>
    <row r="2" spans="1:6" s="5" customFormat="1" ht="18" customHeight="1" x14ac:dyDescent="0.2">
      <c r="A2" s="428" t="s">
        <v>125</v>
      </c>
      <c r="B2" s="471" t="s">
        <v>780</v>
      </c>
      <c r="C2" s="472"/>
      <c r="D2" s="471" t="s">
        <v>781</v>
      </c>
      <c r="E2" s="472"/>
    </row>
    <row r="3" spans="1:6" s="5" customFormat="1" ht="37.5" customHeight="1" x14ac:dyDescent="0.2">
      <c r="A3" s="430"/>
      <c r="B3" s="17" t="s">
        <v>450</v>
      </c>
      <c r="C3" s="9" t="s">
        <v>525</v>
      </c>
      <c r="D3" s="17" t="s">
        <v>450</v>
      </c>
      <c r="E3" s="9" t="s">
        <v>525</v>
      </c>
    </row>
    <row r="4" spans="1:6" s="5" customFormat="1" ht="18" customHeight="1" x14ac:dyDescent="0.2">
      <c r="A4" s="3" t="s">
        <v>24</v>
      </c>
      <c r="B4" s="75">
        <v>308.58897999999999</v>
      </c>
      <c r="C4" s="75">
        <v>13.792949</v>
      </c>
      <c r="D4" s="75">
        <v>634.57266440000001</v>
      </c>
      <c r="E4" s="75">
        <v>13.22739331</v>
      </c>
    </row>
    <row r="5" spans="1:6" s="5" customFormat="1" ht="18" customHeight="1" x14ac:dyDescent="0.2">
      <c r="A5" s="3" t="s">
        <v>25</v>
      </c>
      <c r="B5" s="75">
        <v>571.18446800000004</v>
      </c>
      <c r="C5" s="75">
        <v>12.97654</v>
      </c>
      <c r="D5" s="75">
        <v>574.74705510000001</v>
      </c>
      <c r="E5" s="75">
        <v>8.1956458199999993</v>
      </c>
    </row>
    <row r="6" spans="1:6" s="5" customFormat="1" ht="18" customHeight="1" x14ac:dyDescent="0.2">
      <c r="A6" s="3" t="s">
        <v>110</v>
      </c>
      <c r="B6" s="75">
        <v>58.395730999999998</v>
      </c>
      <c r="C6" s="75">
        <v>0.94437899999999997</v>
      </c>
      <c r="D6" s="75">
        <v>63.695625499999998</v>
      </c>
      <c r="E6" s="75">
        <v>1.6079706</v>
      </c>
    </row>
    <row r="7" spans="1:6" s="5" customFormat="1" ht="18" customHeight="1" x14ac:dyDescent="0.2">
      <c r="A7" s="3" t="s">
        <v>111</v>
      </c>
      <c r="B7" s="75">
        <v>78.241282999999996</v>
      </c>
      <c r="C7" s="75">
        <v>0.59964499999999998</v>
      </c>
      <c r="D7" s="75">
        <v>84.1980255</v>
      </c>
      <c r="E7" s="75">
        <v>0.36052447999999998</v>
      </c>
    </row>
    <row r="8" spans="1:6" s="5" customFormat="1" ht="18" customHeight="1" x14ac:dyDescent="0.2">
      <c r="A8" s="3" t="s">
        <v>112</v>
      </c>
      <c r="B8" s="75">
        <v>106.41117800000001</v>
      </c>
      <c r="C8" s="75">
        <v>2.3965890000000001</v>
      </c>
      <c r="D8" s="75">
        <v>119.303811</v>
      </c>
      <c r="E8" s="75">
        <v>1.6749462399999999</v>
      </c>
    </row>
    <row r="9" spans="1:6" s="5" customFormat="1" ht="18" customHeight="1" x14ac:dyDescent="0.2">
      <c r="A9" s="3" t="s">
        <v>113</v>
      </c>
      <c r="B9" s="75">
        <v>163.704103</v>
      </c>
      <c r="C9" s="75">
        <v>7.4817390000000001</v>
      </c>
      <c r="D9" s="75">
        <v>158.13399000000001</v>
      </c>
      <c r="E9" s="75">
        <v>3.0407462000000001</v>
      </c>
    </row>
    <row r="10" spans="1:6" s="5" customFormat="1" ht="18" customHeight="1" x14ac:dyDescent="0.2">
      <c r="A10" s="3" t="s">
        <v>114</v>
      </c>
      <c r="B10" s="75">
        <v>164.43217300000001</v>
      </c>
      <c r="C10" s="75">
        <v>1.5541879999999999</v>
      </c>
      <c r="D10" s="75">
        <v>149.4156031</v>
      </c>
      <c r="E10" s="75">
        <v>1.5114582999999999</v>
      </c>
    </row>
    <row r="11" spans="1:6" s="5" customFormat="1" ht="19.5" customHeight="1" x14ac:dyDescent="0.2">
      <c r="A11" s="418" t="s">
        <v>58</v>
      </c>
      <c r="B11" s="418"/>
      <c r="C11" s="418"/>
      <c r="D11" s="418"/>
      <c r="E11" s="418"/>
    </row>
    <row r="12" spans="1:6" s="5" customFormat="1" ht="18" customHeight="1" x14ac:dyDescent="0.2">
      <c r="A12" s="418" t="s">
        <v>782</v>
      </c>
      <c r="B12" s="418"/>
      <c r="C12" s="418"/>
      <c r="D12" s="418"/>
      <c r="E12" s="418"/>
    </row>
    <row r="13" spans="1:6" s="5" customFormat="1" ht="28.35" customHeight="1" x14ac:dyDescent="0.2"/>
  </sheetData>
  <mergeCells count="6">
    <mergeCell ref="A12:E12"/>
    <mergeCell ref="A1:F1"/>
    <mergeCell ref="A2:A3"/>
    <mergeCell ref="B2:C2"/>
    <mergeCell ref="D2:E2"/>
    <mergeCell ref="A11:E11"/>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Normal="100" workbookViewId="0">
      <selection activeCell="I15" sqref="I15"/>
    </sheetView>
  </sheetViews>
  <sheetFormatPr defaultRowHeight="12.75" x14ac:dyDescent="0.2"/>
  <cols>
    <col min="1" max="6" width="12.140625" bestFit="1" customWidth="1"/>
    <col min="7" max="7" width="4.85546875" bestFit="1" customWidth="1"/>
  </cols>
  <sheetData>
    <row r="1" spans="1:6" ht="15" customHeight="1" x14ac:dyDescent="0.2">
      <c r="A1" s="468" t="s">
        <v>21</v>
      </c>
      <c r="B1" s="468"/>
      <c r="C1" s="468"/>
      <c r="D1" s="468"/>
    </row>
    <row r="2" spans="1:6" s="5" customFormat="1" ht="51" customHeight="1" x14ac:dyDescent="0.2">
      <c r="A2" s="9" t="s">
        <v>152</v>
      </c>
      <c r="B2" s="10" t="s">
        <v>526</v>
      </c>
      <c r="C2" s="10" t="s">
        <v>527</v>
      </c>
      <c r="D2" s="10" t="s">
        <v>528</v>
      </c>
      <c r="E2" s="9" t="s">
        <v>529</v>
      </c>
      <c r="F2" s="9" t="s">
        <v>530</v>
      </c>
    </row>
    <row r="3" spans="1:6" s="5" customFormat="1" ht="18" customHeight="1" x14ac:dyDescent="0.2">
      <c r="A3" s="3" t="s">
        <v>501</v>
      </c>
      <c r="B3" s="41">
        <v>1640809.72</v>
      </c>
      <c r="C3" s="41">
        <v>1679740.84</v>
      </c>
      <c r="D3" s="28">
        <v>-38931.120000000003</v>
      </c>
      <c r="E3" s="34">
        <v>-5498.74</v>
      </c>
      <c r="F3" s="34">
        <f>F4-E4</f>
        <v>248154.18</v>
      </c>
    </row>
    <row r="4" spans="1:6" s="5" customFormat="1" ht="18" customHeight="1" x14ac:dyDescent="0.2">
      <c r="A4" s="3" t="s">
        <v>531</v>
      </c>
      <c r="B4" s="41">
        <v>756551.42</v>
      </c>
      <c r="C4" s="41">
        <v>724217.4</v>
      </c>
      <c r="D4" s="28">
        <v>32334.02</v>
      </c>
      <c r="E4" s="34">
        <v>4648.1000000000004</v>
      </c>
      <c r="F4" s="34">
        <v>252802.28</v>
      </c>
    </row>
    <row r="5" spans="1:6" s="5" customFormat="1" ht="18" customHeight="1" x14ac:dyDescent="0.2">
      <c r="A5" s="3" t="s">
        <v>110</v>
      </c>
      <c r="B5" s="41">
        <v>135799.91</v>
      </c>
      <c r="C5" s="41">
        <v>119072.05</v>
      </c>
      <c r="D5" s="28">
        <v>16727.86</v>
      </c>
      <c r="E5" s="34">
        <v>2406.9</v>
      </c>
      <c r="F5" s="34">
        <v>250561.08</v>
      </c>
    </row>
    <row r="6" spans="1:6" s="5" customFormat="1" ht="18" customHeight="1" x14ac:dyDescent="0.2">
      <c r="A6" s="3" t="s">
        <v>111</v>
      </c>
      <c r="B6" s="41">
        <v>172501.85</v>
      </c>
      <c r="C6" s="41">
        <v>161131.85</v>
      </c>
      <c r="D6" s="28">
        <v>11370</v>
      </c>
      <c r="E6" s="34">
        <v>1637.64</v>
      </c>
      <c r="F6" s="34">
        <v>252198.72</v>
      </c>
    </row>
    <row r="7" spans="1:6" s="5" customFormat="1" ht="18" customHeight="1" x14ac:dyDescent="0.2">
      <c r="A7" s="3" t="s">
        <v>112</v>
      </c>
      <c r="B7" s="41">
        <v>151533.03</v>
      </c>
      <c r="C7" s="41">
        <v>138422.19</v>
      </c>
      <c r="D7" s="28">
        <v>13110.84</v>
      </c>
      <c r="E7" s="34">
        <v>1887.58</v>
      </c>
      <c r="F7" s="34">
        <v>254086.3</v>
      </c>
    </row>
    <row r="8" spans="1:6" s="5" customFormat="1" ht="18" customHeight="1" x14ac:dyDescent="0.2">
      <c r="A8" s="3" t="s">
        <v>113</v>
      </c>
      <c r="B8" s="41">
        <v>144200.42000000001</v>
      </c>
      <c r="C8" s="41">
        <v>147203.63</v>
      </c>
      <c r="D8" s="28">
        <v>-3003.21</v>
      </c>
      <c r="E8" s="34">
        <v>-433.57</v>
      </c>
      <c r="F8" s="34">
        <v>253652.73</v>
      </c>
    </row>
    <row r="9" spans="1:6" s="5" customFormat="1" ht="18" customHeight="1" x14ac:dyDescent="0.2">
      <c r="A9" s="3" t="s">
        <v>114</v>
      </c>
      <c r="B9" s="41">
        <v>152516.21</v>
      </c>
      <c r="C9" s="41">
        <v>158387.68</v>
      </c>
      <c r="D9" s="28">
        <v>-5871.47</v>
      </c>
      <c r="E9" s="34">
        <v>-850.45</v>
      </c>
      <c r="F9" s="34">
        <v>252802.28</v>
      </c>
    </row>
    <row r="10" spans="1:6" s="5" customFormat="1" ht="18.75" customHeight="1" x14ac:dyDescent="0.2">
      <c r="A10" s="467" t="s">
        <v>58</v>
      </c>
      <c r="B10" s="467"/>
      <c r="C10" s="467"/>
      <c r="D10" s="467"/>
      <c r="E10" s="467"/>
      <c r="F10" s="467"/>
    </row>
    <row r="11" spans="1:6" s="5" customFormat="1" ht="18" customHeight="1" x14ac:dyDescent="0.2">
      <c r="A11" s="467" t="s">
        <v>532</v>
      </c>
      <c r="B11" s="467"/>
      <c r="C11" s="467"/>
      <c r="D11" s="467"/>
      <c r="E11" s="467"/>
      <c r="F11" s="467"/>
    </row>
    <row r="12" spans="1:6" s="5" customFormat="1" ht="28.35" customHeight="1" x14ac:dyDescent="0.2"/>
  </sheetData>
  <mergeCells count="3">
    <mergeCell ref="A1:D1"/>
    <mergeCell ref="A10:F10"/>
    <mergeCell ref="A11:F11"/>
  </mergeCells>
  <pageMargins left="0.78431372549019618" right="0.78431372549019618" top="0.98039215686274517" bottom="0.98039215686274517" header="0.50980392156862753" footer="0.50980392156862753"/>
  <pageSetup paperSize="9" orientation="portrait" useFirstPageNumber="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zoomScaleNormal="100" workbookViewId="0">
      <selection activeCell="G2" sqref="G2"/>
    </sheetView>
  </sheetViews>
  <sheetFormatPr defaultRowHeight="12.75" x14ac:dyDescent="0.2"/>
  <cols>
    <col min="1" max="1" width="14.85546875" style="4" customWidth="1"/>
    <col min="2" max="3" width="14.7109375" style="4" customWidth="1"/>
    <col min="4" max="4" width="16.5703125" style="4" customWidth="1"/>
    <col min="5" max="5" width="14.7109375" style="4" customWidth="1"/>
    <col min="6" max="6" width="16.42578125" style="4" customWidth="1"/>
    <col min="7" max="7" width="46.140625" style="4" customWidth="1"/>
    <col min="8" max="8" width="4.7109375" style="4" customWidth="1"/>
    <col min="9" max="16384" width="9.140625" style="4"/>
  </cols>
  <sheetData>
    <row r="1" spans="1:7" s="84" customFormat="1" ht="39" customHeight="1" x14ac:dyDescent="0.2">
      <c r="A1" s="558" t="s">
        <v>533</v>
      </c>
      <c r="B1" s="558"/>
      <c r="C1" s="558"/>
      <c r="D1" s="558"/>
      <c r="E1" s="558"/>
      <c r="F1" s="558"/>
      <c r="G1" s="398"/>
    </row>
    <row r="2" spans="1:7" s="84" customFormat="1" ht="125.25" customHeight="1" x14ac:dyDescent="0.2">
      <c r="A2" s="85" t="s">
        <v>125</v>
      </c>
      <c r="B2" s="91" t="s">
        <v>534</v>
      </c>
      <c r="C2" s="91" t="s">
        <v>535</v>
      </c>
      <c r="D2" s="91" t="s">
        <v>536</v>
      </c>
      <c r="E2" s="91" t="s">
        <v>537</v>
      </c>
      <c r="F2" s="91" t="s">
        <v>538</v>
      </c>
    </row>
    <row r="3" spans="1:7" s="84" customFormat="1" ht="18" customHeight="1" x14ac:dyDescent="0.2">
      <c r="A3" s="87" t="s">
        <v>24</v>
      </c>
      <c r="B3" s="89">
        <v>78110</v>
      </c>
      <c r="C3" s="89">
        <v>77287</v>
      </c>
      <c r="D3" s="88">
        <v>3342680</v>
      </c>
      <c r="E3" s="92">
        <v>2.2999999999999998</v>
      </c>
      <c r="F3" s="92">
        <v>2.2999999999999998</v>
      </c>
    </row>
    <row r="4" spans="1:7" s="84" customFormat="1" ht="18" customHeight="1" x14ac:dyDescent="0.2">
      <c r="A4" s="87" t="s">
        <v>25</v>
      </c>
      <c r="B4" s="89">
        <v>79088</v>
      </c>
      <c r="C4" s="89">
        <v>78409</v>
      </c>
      <c r="D4" s="89" t="s">
        <v>786</v>
      </c>
      <c r="E4" s="92">
        <v>2.5</v>
      </c>
      <c r="F4" s="92">
        <v>2.5</v>
      </c>
    </row>
    <row r="5" spans="1:7" s="84" customFormat="1" ht="18" customHeight="1" x14ac:dyDescent="0.2">
      <c r="A5" s="87" t="s">
        <v>110</v>
      </c>
      <c r="B5" s="89">
        <v>81220</v>
      </c>
      <c r="C5" s="89">
        <v>80362</v>
      </c>
      <c r="D5" s="88">
        <v>3355045</v>
      </c>
      <c r="E5" s="92">
        <v>2.4</v>
      </c>
      <c r="F5" s="92">
        <v>2.4</v>
      </c>
    </row>
    <row r="6" spans="1:7" s="84" customFormat="1" ht="18" customHeight="1" x14ac:dyDescent="0.2">
      <c r="A6" s="87" t="s">
        <v>111</v>
      </c>
      <c r="B6" s="89">
        <v>82619</v>
      </c>
      <c r="C6" s="89">
        <v>82426</v>
      </c>
      <c r="D6" s="88">
        <v>3417679</v>
      </c>
      <c r="E6" s="92">
        <v>2.4</v>
      </c>
      <c r="F6" s="92">
        <v>2.4</v>
      </c>
    </row>
    <row r="7" spans="1:7" s="84" customFormat="1" ht="18" customHeight="1" x14ac:dyDescent="0.2">
      <c r="A7" s="87" t="s">
        <v>112</v>
      </c>
      <c r="B7" s="89">
        <v>81913</v>
      </c>
      <c r="C7" s="89">
        <v>81092</v>
      </c>
      <c r="D7" s="88">
        <v>3381730</v>
      </c>
      <c r="E7" s="92">
        <v>2.4</v>
      </c>
      <c r="F7" s="92">
        <v>2.4</v>
      </c>
    </row>
    <row r="8" spans="1:7" s="84" customFormat="1" ht="18" customHeight="1" x14ac:dyDescent="0.2">
      <c r="A8" s="87" t="s">
        <v>113</v>
      </c>
      <c r="B8" s="89">
        <v>81082</v>
      </c>
      <c r="C8" s="89">
        <v>80324</v>
      </c>
      <c r="D8" s="88">
        <v>3203385</v>
      </c>
      <c r="E8" s="92">
        <v>2.5</v>
      </c>
      <c r="F8" s="92">
        <v>2.5</v>
      </c>
    </row>
    <row r="9" spans="1:7" s="84" customFormat="1" x14ac:dyDescent="0.2">
      <c r="A9" s="87" t="s">
        <v>114</v>
      </c>
      <c r="B9" s="89">
        <v>79088</v>
      </c>
      <c r="C9" s="89">
        <v>78409</v>
      </c>
      <c r="D9" s="89" t="s">
        <v>786</v>
      </c>
      <c r="E9" s="92">
        <v>2.5</v>
      </c>
      <c r="F9" s="92">
        <v>2.5</v>
      </c>
    </row>
    <row r="10" spans="1:7" s="84" customFormat="1" ht="45.75" customHeight="1" x14ac:dyDescent="0.2">
      <c r="A10" s="557" t="s">
        <v>539</v>
      </c>
      <c r="B10" s="557"/>
      <c r="C10" s="557"/>
      <c r="D10" s="557"/>
      <c r="E10" s="557"/>
      <c r="F10" s="557"/>
    </row>
    <row r="11" spans="1:7" s="84" customFormat="1" ht="13.5" customHeight="1" x14ac:dyDescent="0.2">
      <c r="A11" s="545" t="s">
        <v>58</v>
      </c>
      <c r="B11" s="545"/>
      <c r="C11" s="545"/>
      <c r="D11" s="545"/>
      <c r="E11" s="545"/>
      <c r="F11" s="545"/>
    </row>
    <row r="12" spans="1:7" s="84" customFormat="1" ht="13.5" customHeight="1" x14ac:dyDescent="0.2">
      <c r="A12" s="545" t="s">
        <v>80</v>
      </c>
      <c r="B12" s="545"/>
      <c r="C12" s="545"/>
      <c r="D12" s="545"/>
      <c r="E12" s="545"/>
      <c r="F12" s="545"/>
    </row>
    <row r="13" spans="1:7" s="84" customFormat="1" ht="28.35" customHeight="1" x14ac:dyDescent="0.2"/>
  </sheetData>
  <mergeCells count="4">
    <mergeCell ref="A10:F10"/>
    <mergeCell ref="A11:F11"/>
    <mergeCell ref="A12:F12"/>
    <mergeCell ref="A1:F1"/>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5"/>
  <sheetViews>
    <sheetView zoomScaleNormal="100" workbookViewId="0">
      <selection activeCell="M16" sqref="M16"/>
    </sheetView>
  </sheetViews>
  <sheetFormatPr defaultRowHeight="12.75" x14ac:dyDescent="0.2"/>
  <cols>
    <col min="1" max="1" width="11.7109375" bestFit="1" customWidth="1"/>
    <col min="2" max="2" width="7" bestFit="1" customWidth="1"/>
    <col min="3" max="3" width="9.7109375" bestFit="1" customWidth="1"/>
    <col min="4" max="4" width="7" bestFit="1" customWidth="1"/>
    <col min="5" max="5" width="10" bestFit="1" customWidth="1"/>
    <col min="6" max="6" width="7" bestFit="1" customWidth="1"/>
    <col min="7" max="7" width="10.5703125" bestFit="1" customWidth="1"/>
    <col min="8" max="8" width="6.5703125" bestFit="1" customWidth="1"/>
    <col min="9" max="9" width="10" bestFit="1" customWidth="1"/>
    <col min="10" max="10" width="7.42578125" bestFit="1" customWidth="1"/>
    <col min="11" max="11" width="9.7109375" bestFit="1" customWidth="1"/>
    <col min="12" max="12" width="6.85546875" bestFit="1" customWidth="1"/>
    <col min="13" max="13" width="9.5703125" bestFit="1" customWidth="1"/>
    <col min="14" max="14" width="6.85546875" bestFit="1" customWidth="1"/>
    <col min="15" max="15" width="12.42578125" bestFit="1" customWidth="1"/>
    <col min="16" max="16" width="7" bestFit="1" customWidth="1"/>
    <col min="17" max="17" width="10.7109375" bestFit="1" customWidth="1"/>
    <col min="18" max="18" width="6.7109375" bestFit="1" customWidth="1"/>
    <col min="19" max="19" width="10.140625" bestFit="1" customWidth="1"/>
    <col min="20" max="20" width="6.5703125" bestFit="1" customWidth="1"/>
    <col min="21" max="21" width="12.42578125" bestFit="1" customWidth="1"/>
    <col min="22" max="22" width="6.5703125" bestFit="1" customWidth="1"/>
    <col min="23" max="23" width="10.28515625" bestFit="1" customWidth="1"/>
    <col min="24" max="24" width="6.7109375" bestFit="1" customWidth="1"/>
    <col min="25" max="25" width="10.140625" bestFit="1" customWidth="1"/>
    <col min="26" max="26" width="6.5703125" bestFit="1" customWidth="1"/>
    <col min="27" max="27" width="10.85546875" bestFit="1" customWidth="1"/>
    <col min="28" max="28" width="6.7109375" bestFit="1" customWidth="1"/>
    <col min="29" max="29" width="12.85546875" bestFit="1" customWidth="1"/>
    <col min="30" max="30" width="4.7109375" bestFit="1" customWidth="1"/>
  </cols>
  <sheetData>
    <row r="1" spans="1:29" ht="15" customHeight="1" x14ac:dyDescent="0.2">
      <c r="A1" s="468" t="s">
        <v>22</v>
      </c>
      <c r="B1" s="468"/>
      <c r="C1" s="468"/>
      <c r="D1" s="468"/>
      <c r="E1" s="468"/>
      <c r="F1" s="468"/>
      <c r="G1" s="468"/>
      <c r="H1" s="468"/>
      <c r="I1" s="468"/>
      <c r="J1" s="468"/>
      <c r="K1" s="468"/>
      <c r="L1" s="468"/>
      <c r="M1" s="468"/>
      <c r="N1" s="468"/>
      <c r="O1" s="468"/>
      <c r="P1" s="468"/>
      <c r="Q1" s="468"/>
      <c r="R1" s="468"/>
      <c r="S1" s="468"/>
      <c r="T1" s="468"/>
      <c r="U1" s="468"/>
      <c r="V1" s="468"/>
      <c r="W1" s="468"/>
      <c r="X1" s="468"/>
      <c r="Y1" s="468"/>
      <c r="Z1" s="468"/>
    </row>
    <row r="2" spans="1:29" s="5" customFormat="1" ht="51" customHeight="1" x14ac:dyDescent="0.2">
      <c r="A2" s="420" t="s">
        <v>540</v>
      </c>
      <c r="B2" s="471" t="s">
        <v>541</v>
      </c>
      <c r="C2" s="472"/>
      <c r="D2" s="436" t="s">
        <v>542</v>
      </c>
      <c r="E2" s="437"/>
      <c r="F2" s="436" t="s">
        <v>543</v>
      </c>
      <c r="G2" s="437"/>
      <c r="H2" s="436" t="s">
        <v>544</v>
      </c>
      <c r="I2" s="437"/>
      <c r="J2" s="471" t="s">
        <v>545</v>
      </c>
      <c r="K2" s="472"/>
      <c r="L2" s="471" t="s">
        <v>546</v>
      </c>
      <c r="M2" s="472"/>
      <c r="N2" s="436" t="s">
        <v>547</v>
      </c>
      <c r="O2" s="437"/>
      <c r="P2" s="471" t="s">
        <v>548</v>
      </c>
      <c r="Q2" s="472"/>
      <c r="R2" s="471" t="s">
        <v>239</v>
      </c>
      <c r="S2" s="472"/>
      <c r="T2" s="436" t="s">
        <v>549</v>
      </c>
      <c r="U2" s="437"/>
      <c r="V2" s="436" t="s">
        <v>550</v>
      </c>
      <c r="W2" s="437"/>
      <c r="X2" s="436" t="s">
        <v>551</v>
      </c>
      <c r="Y2" s="437"/>
      <c r="Z2" s="471" t="s">
        <v>233</v>
      </c>
      <c r="AA2" s="472"/>
      <c r="AB2" s="471" t="s">
        <v>104</v>
      </c>
      <c r="AC2" s="472"/>
    </row>
    <row r="3" spans="1:29" s="5" customFormat="1" ht="51.75" customHeight="1" x14ac:dyDescent="0.2">
      <c r="A3" s="421"/>
      <c r="B3" s="9" t="s">
        <v>552</v>
      </c>
      <c r="C3" s="10" t="s">
        <v>109</v>
      </c>
      <c r="D3" s="9" t="s">
        <v>552</v>
      </c>
      <c r="E3" s="10" t="s">
        <v>130</v>
      </c>
      <c r="F3" s="9" t="s">
        <v>552</v>
      </c>
      <c r="G3" s="10" t="s">
        <v>130</v>
      </c>
      <c r="H3" s="9" t="s">
        <v>552</v>
      </c>
      <c r="I3" s="10" t="s">
        <v>130</v>
      </c>
      <c r="J3" s="9" t="s">
        <v>552</v>
      </c>
      <c r="K3" s="10" t="s">
        <v>130</v>
      </c>
      <c r="L3" s="9" t="s">
        <v>552</v>
      </c>
      <c r="M3" s="10" t="s">
        <v>130</v>
      </c>
      <c r="N3" s="9" t="s">
        <v>552</v>
      </c>
      <c r="O3" s="10" t="s">
        <v>130</v>
      </c>
      <c r="P3" s="9" t="s">
        <v>552</v>
      </c>
      <c r="Q3" s="10" t="s">
        <v>130</v>
      </c>
      <c r="R3" s="9" t="s">
        <v>552</v>
      </c>
      <c r="S3" s="10" t="s">
        <v>130</v>
      </c>
      <c r="T3" s="9" t="s">
        <v>552</v>
      </c>
      <c r="U3" s="10" t="s">
        <v>130</v>
      </c>
      <c r="V3" s="9" t="s">
        <v>552</v>
      </c>
      <c r="W3" s="10" t="s">
        <v>130</v>
      </c>
      <c r="X3" s="9" t="s">
        <v>552</v>
      </c>
      <c r="Y3" s="10" t="s">
        <v>130</v>
      </c>
      <c r="Z3" s="9" t="s">
        <v>552</v>
      </c>
      <c r="AA3" s="10" t="s">
        <v>130</v>
      </c>
      <c r="AB3" s="9" t="s">
        <v>552</v>
      </c>
      <c r="AC3" s="10" t="s">
        <v>130</v>
      </c>
    </row>
    <row r="4" spans="1:29" s="5" customFormat="1" ht="18" customHeight="1" x14ac:dyDescent="0.2">
      <c r="A4" s="3" t="s">
        <v>24</v>
      </c>
      <c r="B4" s="28">
        <v>9556</v>
      </c>
      <c r="C4" s="41">
        <v>3342680.32</v>
      </c>
      <c r="D4" s="11">
        <v>64</v>
      </c>
      <c r="E4" s="41">
        <v>354339.64</v>
      </c>
      <c r="F4" s="28">
        <v>1867</v>
      </c>
      <c r="G4" s="41">
        <v>802859.99</v>
      </c>
      <c r="H4" s="28">
        <v>201</v>
      </c>
      <c r="I4" s="28">
        <v>37261.17</v>
      </c>
      <c r="J4" s="28">
        <v>24</v>
      </c>
      <c r="K4" s="28">
        <v>1948.99</v>
      </c>
      <c r="L4" s="28">
        <v>547</v>
      </c>
      <c r="M4" s="28">
        <v>3485.82</v>
      </c>
      <c r="N4" s="28">
        <v>1755</v>
      </c>
      <c r="O4" s="41">
        <v>2278220.41</v>
      </c>
      <c r="P4" s="28">
        <v>499</v>
      </c>
      <c r="Q4" s="41">
        <v>104563.22</v>
      </c>
      <c r="R4" s="28">
        <v>117</v>
      </c>
      <c r="S4" s="41">
        <v>320444.7</v>
      </c>
      <c r="T4" s="11">
        <v>781</v>
      </c>
      <c r="U4" s="41">
        <v>1732888.97</v>
      </c>
      <c r="V4" s="11">
        <v>120</v>
      </c>
      <c r="W4" s="41">
        <v>422316.79</v>
      </c>
      <c r="X4" s="11">
        <v>25</v>
      </c>
      <c r="Y4" s="28">
        <v>60865.9</v>
      </c>
      <c r="Z4" s="28">
        <v>19018</v>
      </c>
      <c r="AA4" s="41">
        <v>791087.54</v>
      </c>
      <c r="AB4" s="28">
        <v>34574</v>
      </c>
      <c r="AC4" s="44">
        <v>10252963.460000001</v>
      </c>
    </row>
    <row r="5" spans="1:29" s="5" customFormat="1" ht="18" customHeight="1" x14ac:dyDescent="0.2">
      <c r="A5" s="3" t="s">
        <v>25</v>
      </c>
      <c r="B5" s="28">
        <v>9543</v>
      </c>
      <c r="C5" s="41">
        <v>3198328.59</v>
      </c>
      <c r="D5" s="11">
        <v>67</v>
      </c>
      <c r="E5" s="41">
        <v>325272.15000000002</v>
      </c>
      <c r="F5" s="28">
        <v>1950</v>
      </c>
      <c r="G5" s="41">
        <v>849488.95</v>
      </c>
      <c r="H5" s="28">
        <v>205</v>
      </c>
      <c r="I5" s="28">
        <v>38954.53</v>
      </c>
      <c r="J5" s="28">
        <v>25</v>
      </c>
      <c r="K5" s="28">
        <v>2767.33</v>
      </c>
      <c r="L5" s="28">
        <v>614</v>
      </c>
      <c r="M5" s="28">
        <v>2914.19</v>
      </c>
      <c r="N5" s="28">
        <v>1745</v>
      </c>
      <c r="O5" s="41">
        <v>2209718.7799999998</v>
      </c>
      <c r="P5" s="28">
        <v>504</v>
      </c>
      <c r="Q5" s="28">
        <v>95654.71</v>
      </c>
      <c r="R5" s="28">
        <v>119</v>
      </c>
      <c r="S5" s="41">
        <v>347228.97</v>
      </c>
      <c r="T5" s="11">
        <v>785</v>
      </c>
      <c r="U5" s="41">
        <v>1677060.57</v>
      </c>
      <c r="V5" s="11">
        <v>117</v>
      </c>
      <c r="W5" s="41">
        <v>415847.22</v>
      </c>
      <c r="X5" s="11">
        <v>25</v>
      </c>
      <c r="Y5" s="28">
        <v>53923.72</v>
      </c>
      <c r="Z5" s="28">
        <v>21031</v>
      </c>
      <c r="AA5" s="41">
        <v>949959.18</v>
      </c>
      <c r="AB5" s="28">
        <v>36730</v>
      </c>
      <c r="AC5" s="44">
        <v>10167118.890000001</v>
      </c>
    </row>
    <row r="6" spans="1:29" s="5" customFormat="1" ht="18" customHeight="1" x14ac:dyDescent="0.2">
      <c r="A6" s="3" t="s">
        <v>553</v>
      </c>
      <c r="B6" s="28">
        <v>9518</v>
      </c>
      <c r="C6" s="41">
        <v>3355044.84</v>
      </c>
      <c r="D6" s="11">
        <v>64</v>
      </c>
      <c r="E6" s="41">
        <v>354291.66</v>
      </c>
      <c r="F6" s="28">
        <v>1895</v>
      </c>
      <c r="G6" s="41">
        <v>813049.09</v>
      </c>
      <c r="H6" s="28">
        <v>201</v>
      </c>
      <c r="I6" s="28">
        <v>37267.919999999998</v>
      </c>
      <c r="J6" s="28">
        <v>24</v>
      </c>
      <c r="K6" s="28">
        <v>1967.08</v>
      </c>
      <c r="L6" s="28">
        <v>554</v>
      </c>
      <c r="M6" s="28">
        <v>3477.48</v>
      </c>
      <c r="N6" s="28">
        <v>1739</v>
      </c>
      <c r="O6" s="41">
        <v>2323169.13</v>
      </c>
      <c r="P6" s="28">
        <v>499</v>
      </c>
      <c r="Q6" s="41">
        <v>102763.88</v>
      </c>
      <c r="R6" s="28">
        <v>117</v>
      </c>
      <c r="S6" s="41">
        <v>329869.38</v>
      </c>
      <c r="T6" s="11">
        <v>783</v>
      </c>
      <c r="U6" s="41">
        <v>1738754.53</v>
      </c>
      <c r="V6" s="11">
        <v>126</v>
      </c>
      <c r="W6" s="41">
        <v>427419.72</v>
      </c>
      <c r="X6" s="11">
        <v>25</v>
      </c>
      <c r="Y6" s="28">
        <v>61094.239999999998</v>
      </c>
      <c r="Z6" s="28">
        <v>19296</v>
      </c>
      <c r="AA6" s="41">
        <v>795703.08</v>
      </c>
      <c r="AB6" s="28">
        <v>34841</v>
      </c>
      <c r="AC6" s="44">
        <v>10343872.029999999</v>
      </c>
    </row>
    <row r="7" spans="1:29" s="5" customFormat="1" ht="18" customHeight="1" x14ac:dyDescent="0.2">
      <c r="A7" s="3" t="s">
        <v>554</v>
      </c>
      <c r="B7" s="28">
        <v>9549</v>
      </c>
      <c r="C7" s="41">
        <v>3417678.6</v>
      </c>
      <c r="D7" s="11">
        <v>67</v>
      </c>
      <c r="E7" s="41">
        <v>358022.45</v>
      </c>
      <c r="F7" s="28">
        <v>1898</v>
      </c>
      <c r="G7" s="41">
        <v>839833.8</v>
      </c>
      <c r="H7" s="28">
        <v>201</v>
      </c>
      <c r="I7" s="28">
        <v>38274.449999999997</v>
      </c>
      <c r="J7" s="28">
        <v>25</v>
      </c>
      <c r="K7" s="28">
        <v>1973.24</v>
      </c>
      <c r="L7" s="28">
        <v>573</v>
      </c>
      <c r="M7" s="28">
        <v>3551.21</v>
      </c>
      <c r="N7" s="28">
        <v>1744</v>
      </c>
      <c r="O7" s="41">
        <v>2368187.5299999998</v>
      </c>
      <c r="P7" s="28">
        <v>501</v>
      </c>
      <c r="Q7" s="41">
        <v>104227.72</v>
      </c>
      <c r="R7" s="28">
        <v>115</v>
      </c>
      <c r="S7" s="41">
        <v>325111.34999999998</v>
      </c>
      <c r="T7" s="11">
        <v>785</v>
      </c>
      <c r="U7" s="41">
        <v>1757181.69</v>
      </c>
      <c r="V7" s="11">
        <v>126</v>
      </c>
      <c r="W7" s="41">
        <v>436159.99</v>
      </c>
      <c r="X7" s="11">
        <v>25</v>
      </c>
      <c r="Y7" s="28">
        <v>59591.12</v>
      </c>
      <c r="Z7" s="28">
        <v>19682</v>
      </c>
      <c r="AA7" s="41">
        <v>823063.65</v>
      </c>
      <c r="AB7" s="28">
        <v>35291</v>
      </c>
      <c r="AC7" s="44">
        <v>10532856.800000001</v>
      </c>
    </row>
    <row r="8" spans="1:29" s="5" customFormat="1" ht="18" customHeight="1" x14ac:dyDescent="0.2">
      <c r="A8" s="3" t="s">
        <v>555</v>
      </c>
      <c r="B8" s="28">
        <v>9565</v>
      </c>
      <c r="C8" s="41">
        <v>3381729.83</v>
      </c>
      <c r="D8" s="11">
        <v>67</v>
      </c>
      <c r="E8" s="41">
        <v>343823.18</v>
      </c>
      <c r="F8" s="28">
        <v>1906</v>
      </c>
      <c r="G8" s="41">
        <v>847537.2</v>
      </c>
      <c r="H8" s="28">
        <v>201</v>
      </c>
      <c r="I8" s="28">
        <v>37723.99</v>
      </c>
      <c r="J8" s="28">
        <v>25</v>
      </c>
      <c r="K8" s="28">
        <v>2753.37</v>
      </c>
      <c r="L8" s="28">
        <v>569</v>
      </c>
      <c r="M8" s="28">
        <v>3528.42</v>
      </c>
      <c r="N8" s="28">
        <v>1746</v>
      </c>
      <c r="O8" s="41">
        <v>2271356.04</v>
      </c>
      <c r="P8" s="28">
        <v>501</v>
      </c>
      <c r="Q8" s="41">
        <v>105595.06</v>
      </c>
      <c r="R8" s="28">
        <v>118</v>
      </c>
      <c r="S8" s="41">
        <v>324980.56</v>
      </c>
      <c r="T8" s="11">
        <v>785</v>
      </c>
      <c r="U8" s="41">
        <v>1744290.15</v>
      </c>
      <c r="V8" s="11">
        <v>126</v>
      </c>
      <c r="W8" s="41">
        <v>399631.46</v>
      </c>
      <c r="X8" s="11">
        <v>25</v>
      </c>
      <c r="Y8" s="28">
        <v>59166.559999999998</v>
      </c>
      <c r="Z8" s="28">
        <v>20151</v>
      </c>
      <c r="AA8" s="41">
        <v>883458.2</v>
      </c>
      <c r="AB8" s="28">
        <v>35785</v>
      </c>
      <c r="AC8" s="44">
        <v>10405574.02</v>
      </c>
    </row>
    <row r="9" spans="1:29" s="5" customFormat="1" ht="18" customHeight="1" x14ac:dyDescent="0.2">
      <c r="A9" s="3" t="s">
        <v>556</v>
      </c>
      <c r="B9" s="28">
        <v>9517</v>
      </c>
      <c r="C9" s="41">
        <v>3203385.02</v>
      </c>
      <c r="D9" s="11">
        <v>67</v>
      </c>
      <c r="E9" s="41">
        <v>331005.25</v>
      </c>
      <c r="F9" s="28">
        <v>1929</v>
      </c>
      <c r="G9" s="41">
        <v>811308.31</v>
      </c>
      <c r="H9" s="28">
        <v>204</v>
      </c>
      <c r="I9" s="28">
        <v>38611.800000000003</v>
      </c>
      <c r="J9" s="28">
        <v>25</v>
      </c>
      <c r="K9" s="28">
        <v>2732.81</v>
      </c>
      <c r="L9" s="28">
        <v>592</v>
      </c>
      <c r="M9" s="28">
        <v>3278.96</v>
      </c>
      <c r="N9" s="28">
        <v>1741</v>
      </c>
      <c r="O9" s="41">
        <v>2225601.5499999998</v>
      </c>
      <c r="P9" s="28">
        <v>502</v>
      </c>
      <c r="Q9" s="28">
        <v>96727.55</v>
      </c>
      <c r="R9" s="28">
        <v>120</v>
      </c>
      <c r="S9" s="41">
        <v>340754.85</v>
      </c>
      <c r="T9" s="11">
        <v>785</v>
      </c>
      <c r="U9" s="41">
        <v>1680369.24</v>
      </c>
      <c r="V9" s="11">
        <v>120</v>
      </c>
      <c r="W9" s="41">
        <v>410870.4</v>
      </c>
      <c r="X9" s="11">
        <v>25</v>
      </c>
      <c r="Y9" s="28">
        <v>57069.69</v>
      </c>
      <c r="Z9" s="28">
        <v>20545</v>
      </c>
      <c r="AA9" s="41">
        <v>885391.76</v>
      </c>
      <c r="AB9" s="28">
        <v>36172</v>
      </c>
      <c r="AC9" s="44">
        <v>10087107.189999999</v>
      </c>
    </row>
    <row r="10" spans="1:29" s="5" customFormat="1" ht="18" customHeight="1" x14ac:dyDescent="0.2">
      <c r="A10" s="3" t="s">
        <v>557</v>
      </c>
      <c r="B10" s="28">
        <v>9543</v>
      </c>
      <c r="C10" s="41">
        <v>3198328.59</v>
      </c>
      <c r="D10" s="11">
        <v>67</v>
      </c>
      <c r="E10" s="41">
        <v>325272.15000000002</v>
      </c>
      <c r="F10" s="28">
        <v>1950</v>
      </c>
      <c r="G10" s="41">
        <v>849488.95</v>
      </c>
      <c r="H10" s="28">
        <v>205</v>
      </c>
      <c r="I10" s="28">
        <v>38954.53</v>
      </c>
      <c r="J10" s="28">
        <v>25</v>
      </c>
      <c r="K10" s="28">
        <v>2767.33</v>
      </c>
      <c r="L10" s="28">
        <v>614</v>
      </c>
      <c r="M10" s="28">
        <v>2914.19</v>
      </c>
      <c r="N10" s="28">
        <v>1745</v>
      </c>
      <c r="O10" s="41">
        <v>2209718.7799999998</v>
      </c>
      <c r="P10" s="28">
        <v>504</v>
      </c>
      <c r="Q10" s="28">
        <v>95654.71</v>
      </c>
      <c r="R10" s="28">
        <v>119</v>
      </c>
      <c r="S10" s="41">
        <v>347228.97</v>
      </c>
      <c r="T10" s="11">
        <v>785</v>
      </c>
      <c r="U10" s="41">
        <v>1677060.57</v>
      </c>
      <c r="V10" s="11">
        <v>117</v>
      </c>
      <c r="W10" s="41">
        <v>415847.22</v>
      </c>
      <c r="X10" s="11">
        <v>25</v>
      </c>
      <c r="Y10" s="28">
        <v>53923.72</v>
      </c>
      <c r="Z10" s="28">
        <v>21031</v>
      </c>
      <c r="AA10" s="41">
        <v>949959.18</v>
      </c>
      <c r="AB10" s="28">
        <v>36730</v>
      </c>
      <c r="AC10" s="44">
        <v>10167118.890000001</v>
      </c>
    </row>
    <row r="11" spans="1:29" s="5" customFormat="1" ht="14.25" customHeight="1" x14ac:dyDescent="0.2">
      <c r="A11" s="467" t="s">
        <v>558</v>
      </c>
      <c r="B11" s="467"/>
      <c r="C11" s="467"/>
      <c r="D11" s="467"/>
      <c r="E11" s="467"/>
      <c r="F11" s="467"/>
      <c r="G11" s="467"/>
      <c r="H11" s="467"/>
      <c r="I11" s="467"/>
      <c r="J11" s="467"/>
      <c r="K11" s="467"/>
      <c r="L11" s="467"/>
      <c r="M11" s="467"/>
      <c r="N11" s="467"/>
      <c r="O11" s="467"/>
      <c r="P11" s="467"/>
      <c r="Q11" s="467"/>
      <c r="R11" s="467"/>
      <c r="S11" s="467"/>
      <c r="T11" s="467"/>
      <c r="U11" s="467"/>
      <c r="V11" s="467"/>
      <c r="W11" s="467"/>
      <c r="X11" s="467"/>
      <c r="Y11" s="467"/>
      <c r="Z11" s="467"/>
    </row>
    <row r="12" spans="1:29" s="5" customFormat="1" ht="13.5" customHeight="1" x14ac:dyDescent="0.2">
      <c r="A12" s="467" t="s">
        <v>559</v>
      </c>
      <c r="B12" s="467"/>
      <c r="C12" s="467"/>
      <c r="D12" s="467"/>
      <c r="E12" s="467"/>
      <c r="F12" s="467"/>
      <c r="G12" s="467"/>
      <c r="H12" s="467"/>
      <c r="I12" s="467"/>
      <c r="J12" s="467"/>
      <c r="K12" s="467"/>
      <c r="L12" s="467"/>
      <c r="M12" s="467"/>
      <c r="N12" s="467"/>
      <c r="O12" s="467"/>
      <c r="P12" s="467"/>
      <c r="Q12" s="467"/>
      <c r="R12" s="467"/>
      <c r="S12" s="467"/>
      <c r="T12" s="467"/>
      <c r="U12" s="467"/>
      <c r="V12" s="467"/>
      <c r="W12" s="467"/>
      <c r="X12" s="467"/>
      <c r="Y12" s="467"/>
      <c r="Z12" s="467"/>
    </row>
    <row r="13" spans="1:29" s="5" customFormat="1" ht="13.5" customHeight="1" x14ac:dyDescent="0.2">
      <c r="A13" s="467" t="s">
        <v>560</v>
      </c>
      <c r="B13" s="467"/>
      <c r="C13" s="467"/>
      <c r="D13" s="467"/>
      <c r="E13" s="467"/>
      <c r="F13" s="467"/>
      <c r="G13" s="467"/>
      <c r="H13" s="467"/>
      <c r="I13" s="467"/>
      <c r="J13" s="467"/>
      <c r="K13" s="467"/>
      <c r="L13" s="467"/>
      <c r="M13" s="467"/>
      <c r="N13" s="467"/>
      <c r="O13" s="467"/>
      <c r="P13" s="467"/>
      <c r="Q13" s="467"/>
      <c r="R13" s="467"/>
      <c r="S13" s="467"/>
      <c r="T13" s="467"/>
      <c r="U13" s="467"/>
      <c r="V13" s="467"/>
      <c r="W13" s="467"/>
      <c r="X13" s="467"/>
      <c r="Y13" s="467"/>
      <c r="Z13" s="467"/>
    </row>
    <row r="14" spans="1:29" s="5" customFormat="1" ht="13.5" customHeight="1" x14ac:dyDescent="0.2">
      <c r="A14" s="467" t="s">
        <v>58</v>
      </c>
      <c r="B14" s="467"/>
      <c r="C14" s="467"/>
      <c r="D14" s="467"/>
      <c r="E14" s="467"/>
      <c r="F14" s="467"/>
      <c r="G14" s="467"/>
      <c r="H14" s="467"/>
      <c r="I14" s="467"/>
      <c r="J14" s="467"/>
      <c r="K14" s="467"/>
      <c r="L14" s="467"/>
      <c r="M14" s="467"/>
      <c r="N14" s="467"/>
      <c r="O14" s="467"/>
      <c r="P14" s="467"/>
      <c r="Q14" s="467"/>
      <c r="R14" s="467"/>
      <c r="S14" s="467"/>
      <c r="T14" s="467"/>
      <c r="U14" s="467"/>
      <c r="V14" s="467"/>
      <c r="W14" s="467"/>
      <c r="X14" s="467"/>
      <c r="Y14" s="467"/>
      <c r="Z14" s="467"/>
    </row>
    <row r="15" spans="1:29" s="5" customFormat="1" ht="28.35" customHeight="1" x14ac:dyDescent="0.2"/>
  </sheetData>
  <mergeCells count="20">
    <mergeCell ref="AB2:AC2"/>
    <mergeCell ref="A1:Z1"/>
    <mergeCell ref="A2:A3"/>
    <mergeCell ref="B2:C2"/>
    <mergeCell ref="D2:E2"/>
    <mergeCell ref="F2:G2"/>
    <mergeCell ref="H2:I2"/>
    <mergeCell ref="J2:K2"/>
    <mergeCell ref="L2:M2"/>
    <mergeCell ref="N2:O2"/>
    <mergeCell ref="A11:Z11"/>
    <mergeCell ref="A12:Z12"/>
    <mergeCell ref="A13:Z13"/>
    <mergeCell ref="A14:Z14"/>
    <mergeCell ref="R2:S2"/>
    <mergeCell ref="T2:U2"/>
    <mergeCell ref="V2:W2"/>
    <mergeCell ref="X2:Y2"/>
    <mergeCell ref="Z2:AA2"/>
    <mergeCell ref="P2:Q2"/>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zoomScaleNormal="100" workbookViewId="0">
      <selection activeCell="F23" sqref="F23"/>
    </sheetView>
  </sheetViews>
  <sheetFormatPr defaultRowHeight="12.75" x14ac:dyDescent="0.2"/>
  <cols>
    <col min="1" max="11" width="14.7109375" bestFit="1" customWidth="1"/>
    <col min="12" max="12" width="4.7109375" bestFit="1" customWidth="1"/>
  </cols>
  <sheetData>
    <row r="1" spans="1:11" ht="13.5" customHeight="1" x14ac:dyDescent="0.2">
      <c r="A1" s="559" t="s">
        <v>561</v>
      </c>
      <c r="B1" s="559"/>
      <c r="C1" s="559"/>
      <c r="D1" s="559"/>
      <c r="E1" s="559"/>
    </row>
    <row r="2" spans="1:11" s="5" customFormat="1" ht="16.5" customHeight="1" x14ac:dyDescent="0.2">
      <c r="A2" s="428" t="s">
        <v>101</v>
      </c>
      <c r="B2" s="422" t="s">
        <v>562</v>
      </c>
      <c r="C2" s="497"/>
      <c r="D2" s="423"/>
      <c r="E2" s="471" t="s">
        <v>563</v>
      </c>
      <c r="F2" s="502"/>
      <c r="G2" s="472"/>
      <c r="H2" s="422" t="s">
        <v>564</v>
      </c>
      <c r="I2" s="497"/>
      <c r="J2" s="423"/>
      <c r="K2" s="520" t="s">
        <v>565</v>
      </c>
    </row>
    <row r="3" spans="1:11" s="5" customFormat="1" ht="27.75" customHeight="1" x14ac:dyDescent="0.2">
      <c r="A3" s="430"/>
      <c r="B3" s="9" t="s">
        <v>566</v>
      </c>
      <c r="C3" s="9" t="s">
        <v>567</v>
      </c>
      <c r="D3" s="9" t="s">
        <v>104</v>
      </c>
      <c r="E3" s="9" t="s">
        <v>566</v>
      </c>
      <c r="F3" s="9" t="s">
        <v>567</v>
      </c>
      <c r="G3" s="9" t="s">
        <v>104</v>
      </c>
      <c r="H3" s="9" t="s">
        <v>566</v>
      </c>
      <c r="I3" s="9" t="s">
        <v>567</v>
      </c>
      <c r="J3" s="9" t="s">
        <v>104</v>
      </c>
      <c r="K3" s="521"/>
    </row>
    <row r="4" spans="1:11" s="5" customFormat="1" ht="18" customHeight="1" x14ac:dyDescent="0.2">
      <c r="A4" s="3" t="s">
        <v>24</v>
      </c>
      <c r="B4" s="44">
        <v>19652988.73</v>
      </c>
      <c r="C4" s="41">
        <v>4741373.7489999998</v>
      </c>
      <c r="D4" s="44">
        <v>24394362.48</v>
      </c>
      <c r="E4" s="44">
        <v>19591483.43</v>
      </c>
      <c r="F4" s="41">
        <v>4693177.6440000003</v>
      </c>
      <c r="G4" s="44">
        <v>24284661.079999998</v>
      </c>
      <c r="H4" s="28">
        <v>61505.297250000003</v>
      </c>
      <c r="I4" s="28">
        <v>48196.106100999998</v>
      </c>
      <c r="J4" s="41">
        <v>109701.40330000001</v>
      </c>
      <c r="K4" s="41">
        <v>2379662.9470000002</v>
      </c>
    </row>
    <row r="5" spans="1:11" s="5" customFormat="1" ht="18" customHeight="1" x14ac:dyDescent="0.2">
      <c r="A5" s="3" t="s">
        <v>25</v>
      </c>
      <c r="B5" s="41">
        <v>8380909.1040000003</v>
      </c>
      <c r="C5" s="41">
        <v>1876623.8230000001</v>
      </c>
      <c r="D5" s="44">
        <v>10257532.93</v>
      </c>
      <c r="E5" s="41">
        <v>8232185.0149999997</v>
      </c>
      <c r="F5" s="41">
        <v>1818086.798</v>
      </c>
      <c r="G5" s="44">
        <v>10050271.810000001</v>
      </c>
      <c r="H5" s="41">
        <v>148724.13959999999</v>
      </c>
      <c r="I5" s="28">
        <v>58537.025049999997</v>
      </c>
      <c r="J5" s="41">
        <v>207261.16459999999</v>
      </c>
      <c r="K5" s="41">
        <v>2547593.7220000001</v>
      </c>
    </row>
    <row r="6" spans="1:11" s="5" customFormat="1" ht="18" customHeight="1" x14ac:dyDescent="0.2">
      <c r="A6" s="3" t="s">
        <v>110</v>
      </c>
      <c r="B6" s="41">
        <v>1507089.1029999999</v>
      </c>
      <c r="C6" s="41">
        <v>366427.03649999999</v>
      </c>
      <c r="D6" s="41">
        <v>1873516.14</v>
      </c>
      <c r="E6" s="41">
        <v>1441199.095</v>
      </c>
      <c r="F6" s="41">
        <v>331857.31390000001</v>
      </c>
      <c r="G6" s="41">
        <v>1773056.409</v>
      </c>
      <c r="H6" s="28">
        <v>65890.008329999997</v>
      </c>
      <c r="I6" s="28">
        <v>34569.722600000001</v>
      </c>
      <c r="J6" s="41">
        <v>100459.7309</v>
      </c>
      <c r="K6" s="41">
        <v>2478756.9330000002</v>
      </c>
    </row>
    <row r="7" spans="1:11" s="5" customFormat="1" ht="18" customHeight="1" x14ac:dyDescent="0.2">
      <c r="A7" s="3" t="s">
        <v>111</v>
      </c>
      <c r="B7" s="41">
        <v>1875772.2180000001</v>
      </c>
      <c r="C7" s="41">
        <v>411518.29009999998</v>
      </c>
      <c r="D7" s="41">
        <v>2287290.5079999999</v>
      </c>
      <c r="E7" s="41">
        <v>1812445.132</v>
      </c>
      <c r="F7" s="41">
        <v>397855.57270000002</v>
      </c>
      <c r="G7" s="41">
        <v>2210300.7050000001</v>
      </c>
      <c r="H7" s="28">
        <v>63327.085570000003</v>
      </c>
      <c r="I7" s="28">
        <v>13662.707399999999</v>
      </c>
      <c r="J7" s="28">
        <v>76989.793000000005</v>
      </c>
      <c r="K7" s="41">
        <v>2593559.6290000002</v>
      </c>
    </row>
    <row r="8" spans="1:11" s="5" customFormat="1" ht="18" customHeight="1" x14ac:dyDescent="0.2">
      <c r="A8" s="3" t="s">
        <v>112</v>
      </c>
      <c r="B8" s="41">
        <v>1537277.078</v>
      </c>
      <c r="C8" s="41">
        <v>330202.76429999998</v>
      </c>
      <c r="D8" s="41">
        <v>1867479.8419999999</v>
      </c>
      <c r="E8" s="41">
        <v>1668162.6680000001</v>
      </c>
      <c r="F8" s="41">
        <v>359131.58799999999</v>
      </c>
      <c r="G8" s="41">
        <v>2027294.2560000001</v>
      </c>
      <c r="H8" s="41">
        <v>-130885.58997</v>
      </c>
      <c r="I8" s="28">
        <v>-28928.823680000001</v>
      </c>
      <c r="J8" s="41">
        <v>-159814.41364000001</v>
      </c>
      <c r="K8" s="41">
        <v>2425040.3709999998</v>
      </c>
    </row>
    <row r="9" spans="1:11" s="5" customFormat="1" ht="18" customHeight="1" x14ac:dyDescent="0.2">
      <c r="A9" s="3" t="s">
        <v>113</v>
      </c>
      <c r="B9" s="41">
        <v>1892206.557</v>
      </c>
      <c r="C9" s="41">
        <v>416448.15120000002</v>
      </c>
      <c r="D9" s="41">
        <v>2308654.7080000001</v>
      </c>
      <c r="E9" s="41">
        <v>1825965.4879999999</v>
      </c>
      <c r="F9" s="41">
        <v>395601.49209999997</v>
      </c>
      <c r="G9" s="41">
        <v>2221566.98</v>
      </c>
      <c r="H9" s="28">
        <v>66241.06856</v>
      </c>
      <c r="I9" s="28">
        <v>20846.669030000001</v>
      </c>
      <c r="J9" s="28">
        <v>87087.737540000002</v>
      </c>
      <c r="K9" s="41">
        <v>2453626.3769999999</v>
      </c>
    </row>
    <row r="10" spans="1:11" s="5" customFormat="1" ht="18" customHeight="1" x14ac:dyDescent="0.2">
      <c r="A10" s="3" t="s">
        <v>114</v>
      </c>
      <c r="B10" s="41">
        <v>1568564.148</v>
      </c>
      <c r="C10" s="41">
        <v>352027.5809</v>
      </c>
      <c r="D10" s="41">
        <v>1920591.7320000001</v>
      </c>
      <c r="E10" s="41">
        <v>1484412.632</v>
      </c>
      <c r="F10" s="41">
        <v>333640.83130000002</v>
      </c>
      <c r="G10" s="41">
        <v>1818053.46</v>
      </c>
      <c r="H10" s="28">
        <v>84151.567110000004</v>
      </c>
      <c r="I10" s="28">
        <v>18386.7497</v>
      </c>
      <c r="J10" s="41">
        <v>102538.3168</v>
      </c>
      <c r="K10" s="41">
        <v>2547593.7220000001</v>
      </c>
    </row>
    <row r="11" spans="1:11" s="5" customFormat="1" ht="18.75" customHeight="1" x14ac:dyDescent="0.2">
      <c r="A11" s="418" t="s">
        <v>58</v>
      </c>
      <c r="B11" s="418"/>
      <c r="C11" s="418"/>
      <c r="D11" s="418"/>
      <c r="E11" s="418"/>
    </row>
    <row r="12" spans="1:11" s="5" customFormat="1" ht="18" customHeight="1" x14ac:dyDescent="0.2">
      <c r="A12" s="418" t="s">
        <v>80</v>
      </c>
      <c r="B12" s="418"/>
      <c r="C12" s="418"/>
      <c r="D12" s="418"/>
      <c r="E12" s="418"/>
    </row>
    <row r="13" spans="1:11" s="5" customFormat="1" ht="28.35" customHeight="1" x14ac:dyDescent="0.2"/>
  </sheetData>
  <mergeCells count="8">
    <mergeCell ref="H2:J2"/>
    <mergeCell ref="K2:K3"/>
    <mergeCell ref="A11:E11"/>
    <mergeCell ref="A12:E12"/>
    <mergeCell ref="A1:E1"/>
    <mergeCell ref="A2:A3"/>
    <mergeCell ref="B2:D2"/>
    <mergeCell ref="E2:G2"/>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6"/>
  <sheetViews>
    <sheetView zoomScaleNormal="100" workbookViewId="0">
      <selection activeCell="G17" sqref="G17"/>
    </sheetView>
  </sheetViews>
  <sheetFormatPr defaultRowHeight="12.75" x14ac:dyDescent="0.2"/>
  <cols>
    <col min="1" max="1" width="9.140625" style="170"/>
    <col min="2" max="2" width="25.7109375" style="170" customWidth="1"/>
    <col min="3" max="3" width="8.85546875" style="170" customWidth="1"/>
    <col min="4" max="4" width="9.85546875" style="170" bestFit="1" customWidth="1"/>
    <col min="5" max="8" width="9.28515625" style="170" bestFit="1" customWidth="1"/>
    <col min="9" max="9" width="9.28515625" style="171" bestFit="1" customWidth="1"/>
    <col min="10" max="10" width="9.85546875" style="171" bestFit="1" customWidth="1"/>
    <col min="11" max="11" width="9.5703125" style="170" customWidth="1"/>
    <col min="12" max="12" width="10.140625" style="170" customWidth="1"/>
    <col min="13" max="14" width="9.28515625" style="170" bestFit="1" customWidth="1"/>
    <col min="15" max="15" width="9.140625" style="170" customWidth="1"/>
    <col min="16" max="16384" width="9.140625" style="170"/>
  </cols>
  <sheetData>
    <row r="1" spans="1:14" s="153" customFormat="1" ht="15.75" x14ac:dyDescent="0.25">
      <c r="A1" s="152" t="s">
        <v>787</v>
      </c>
      <c r="I1" s="154"/>
      <c r="J1" s="154"/>
    </row>
    <row r="2" spans="1:14" s="155" customFormat="1" ht="12" x14ac:dyDescent="0.2">
      <c r="A2" s="562" t="s">
        <v>788</v>
      </c>
      <c r="B2" s="563" t="s">
        <v>789</v>
      </c>
      <c r="C2" s="564" t="s">
        <v>25</v>
      </c>
      <c r="D2" s="564"/>
      <c r="E2" s="564"/>
      <c r="F2" s="564"/>
      <c r="G2" s="564"/>
      <c r="H2" s="564"/>
      <c r="I2" s="560">
        <v>43678</v>
      </c>
      <c r="J2" s="560"/>
      <c r="K2" s="560"/>
      <c r="L2" s="560"/>
      <c r="M2" s="560"/>
      <c r="N2" s="560"/>
    </row>
    <row r="3" spans="1:14" s="155" customFormat="1" ht="48" x14ac:dyDescent="0.2">
      <c r="A3" s="562"/>
      <c r="B3" s="563"/>
      <c r="C3" s="156" t="s">
        <v>790</v>
      </c>
      <c r="D3" s="156" t="s">
        <v>791</v>
      </c>
      <c r="E3" s="156" t="s">
        <v>792</v>
      </c>
      <c r="F3" s="156" t="s">
        <v>793</v>
      </c>
      <c r="G3" s="156" t="s">
        <v>794</v>
      </c>
      <c r="H3" s="156" t="s">
        <v>795</v>
      </c>
      <c r="I3" s="156" t="s">
        <v>790</v>
      </c>
      <c r="J3" s="156" t="s">
        <v>791</v>
      </c>
      <c r="K3" s="156" t="s">
        <v>792</v>
      </c>
      <c r="L3" s="156" t="s">
        <v>793</v>
      </c>
      <c r="M3" s="156" t="s">
        <v>794</v>
      </c>
      <c r="N3" s="156" t="s">
        <v>795</v>
      </c>
    </row>
    <row r="4" spans="1:14" s="155" customFormat="1" ht="12" x14ac:dyDescent="0.2">
      <c r="A4" s="157" t="s">
        <v>796</v>
      </c>
      <c r="B4" s="158" t="s">
        <v>797</v>
      </c>
      <c r="C4" s="158"/>
      <c r="D4" s="158"/>
      <c r="E4" s="158"/>
      <c r="F4" s="158"/>
      <c r="G4" s="158"/>
      <c r="H4" s="158"/>
      <c r="I4" s="159"/>
      <c r="J4" s="159"/>
      <c r="K4" s="158"/>
      <c r="L4" s="158"/>
      <c r="M4" s="158"/>
      <c r="N4" s="158"/>
    </row>
    <row r="5" spans="1:14" s="163" customFormat="1" ht="12" x14ac:dyDescent="0.2">
      <c r="A5" s="160" t="s">
        <v>798</v>
      </c>
      <c r="B5" s="161" t="s">
        <v>799</v>
      </c>
      <c r="C5" s="162">
        <v>314</v>
      </c>
      <c r="D5" s="162">
        <v>5535926</v>
      </c>
      <c r="E5" s="162">
        <v>10049997.739401957</v>
      </c>
      <c r="F5" s="162">
        <v>9877334.9060893096</v>
      </c>
      <c r="G5" s="162">
        <v>172662.87331265854</v>
      </c>
      <c r="H5" s="162">
        <v>1169833.6133109739</v>
      </c>
      <c r="I5" s="162">
        <v>314</v>
      </c>
      <c r="J5" s="162">
        <v>5535926</v>
      </c>
      <c r="K5" s="162">
        <v>1882839.7630950143</v>
      </c>
      <c r="L5" s="162">
        <v>1791712.9986012394</v>
      </c>
      <c r="M5" s="162">
        <v>91126.804493788077</v>
      </c>
      <c r="N5" s="162">
        <v>1169833.6133109739</v>
      </c>
    </row>
    <row r="6" spans="1:14" s="163" customFormat="1" ht="12" customHeight="1" x14ac:dyDescent="0.2">
      <c r="A6" s="160">
        <v>1</v>
      </c>
      <c r="B6" s="164" t="s">
        <v>800</v>
      </c>
      <c r="C6" s="162">
        <v>25</v>
      </c>
      <c r="D6" s="162">
        <v>27066</v>
      </c>
      <c r="E6" s="162">
        <v>216703.53808060908</v>
      </c>
      <c r="F6" s="162">
        <v>212805.10108541555</v>
      </c>
      <c r="G6" s="162">
        <v>3898.4469951935698</v>
      </c>
      <c r="H6" s="162">
        <v>15349.064942428193</v>
      </c>
      <c r="I6" s="162">
        <v>25</v>
      </c>
      <c r="J6" s="162">
        <v>27066</v>
      </c>
      <c r="K6" s="162">
        <v>46662.903934023023</v>
      </c>
      <c r="L6" s="162">
        <v>47165.865523777145</v>
      </c>
      <c r="M6" s="162">
        <v>-502.95158975408594</v>
      </c>
      <c r="N6" s="162">
        <v>15349.064942428193</v>
      </c>
    </row>
    <row r="7" spans="1:14" s="163" customFormat="1" ht="12" customHeight="1" x14ac:dyDescent="0.2">
      <c r="A7" s="160">
        <v>2</v>
      </c>
      <c r="B7" s="164" t="s">
        <v>801</v>
      </c>
      <c r="C7" s="162">
        <v>40</v>
      </c>
      <c r="D7" s="162">
        <v>1642412</v>
      </c>
      <c r="E7" s="162">
        <v>9564528.2459016461</v>
      </c>
      <c r="F7" s="162">
        <v>9433729.1127391066</v>
      </c>
      <c r="G7" s="162">
        <v>130799.14316254077</v>
      </c>
      <c r="H7" s="162">
        <v>527472.55905764375</v>
      </c>
      <c r="I7" s="162">
        <v>40</v>
      </c>
      <c r="J7" s="162">
        <v>1642412</v>
      </c>
      <c r="K7" s="162">
        <v>1783635.6651860317</v>
      </c>
      <c r="L7" s="162">
        <v>1704207.4629650144</v>
      </c>
      <c r="M7" s="162">
        <v>79428.212221021182</v>
      </c>
      <c r="N7" s="162">
        <v>527472.55905764375</v>
      </c>
    </row>
    <row r="8" spans="1:14" s="163" customFormat="1" ht="12" customHeight="1" x14ac:dyDescent="0.2">
      <c r="A8" s="160">
        <v>3</v>
      </c>
      <c r="B8" s="164" t="s">
        <v>802</v>
      </c>
      <c r="C8" s="162">
        <v>26</v>
      </c>
      <c r="D8" s="162">
        <v>638945</v>
      </c>
      <c r="E8" s="162">
        <v>73022.315629688281</v>
      </c>
      <c r="F8" s="162">
        <v>59290.119670094879</v>
      </c>
      <c r="G8" s="162">
        <v>13732.205959593399</v>
      </c>
      <c r="H8" s="162">
        <v>92951.117826533358</v>
      </c>
      <c r="I8" s="162">
        <v>26</v>
      </c>
      <c r="J8" s="162">
        <v>638945</v>
      </c>
      <c r="K8" s="162">
        <v>12733.808111059872</v>
      </c>
      <c r="L8" s="162">
        <v>9904.557312095254</v>
      </c>
      <c r="M8" s="162">
        <v>2829.2607989646222</v>
      </c>
      <c r="N8" s="162">
        <v>92951.117826533358</v>
      </c>
    </row>
    <row r="9" spans="1:14" s="163" customFormat="1" ht="12" customHeight="1" x14ac:dyDescent="0.2">
      <c r="A9" s="160">
        <v>4</v>
      </c>
      <c r="B9" s="164" t="s">
        <v>803</v>
      </c>
      <c r="C9" s="162">
        <v>26</v>
      </c>
      <c r="D9" s="162">
        <v>915412</v>
      </c>
      <c r="E9" s="162">
        <v>45503.622168565649</v>
      </c>
      <c r="F9" s="162">
        <v>47062.148693392657</v>
      </c>
      <c r="G9" s="162">
        <v>-1558.5265248270084</v>
      </c>
      <c r="H9" s="162">
        <v>85923.267958333978</v>
      </c>
      <c r="I9" s="162">
        <v>26</v>
      </c>
      <c r="J9" s="162">
        <v>915412</v>
      </c>
      <c r="K9" s="162">
        <v>7516.0726971686454</v>
      </c>
      <c r="L9" s="162">
        <v>6721.9495107773037</v>
      </c>
      <c r="M9" s="162">
        <v>794.12318639134446</v>
      </c>
      <c r="N9" s="162">
        <v>85923.267958333978</v>
      </c>
    </row>
    <row r="10" spans="1:14" s="163" customFormat="1" ht="12" customHeight="1" x14ac:dyDescent="0.2">
      <c r="A10" s="160">
        <v>5</v>
      </c>
      <c r="B10" s="164" t="s">
        <v>804</v>
      </c>
      <c r="C10" s="162">
        <v>19</v>
      </c>
      <c r="D10" s="162">
        <v>310190</v>
      </c>
      <c r="E10" s="162">
        <v>68417.679683218783</v>
      </c>
      <c r="F10" s="162">
        <v>53107.622019014605</v>
      </c>
      <c r="G10" s="162">
        <v>15310.057664204169</v>
      </c>
      <c r="H10" s="162">
        <v>69592.670407930185</v>
      </c>
      <c r="I10" s="162">
        <v>19</v>
      </c>
      <c r="J10" s="162">
        <v>310190</v>
      </c>
      <c r="K10" s="162">
        <v>15376.033378792396</v>
      </c>
      <c r="L10" s="162">
        <v>11611.151941033815</v>
      </c>
      <c r="M10" s="162">
        <v>3764.8814377585713</v>
      </c>
      <c r="N10" s="162">
        <v>69592.670407930185</v>
      </c>
    </row>
    <row r="11" spans="1:14" s="163" customFormat="1" ht="12" customHeight="1" x14ac:dyDescent="0.2">
      <c r="A11" s="160">
        <v>6</v>
      </c>
      <c r="B11" s="164" t="s">
        <v>805</v>
      </c>
      <c r="C11" s="162">
        <v>28</v>
      </c>
      <c r="D11" s="162">
        <v>284565</v>
      </c>
      <c r="E11" s="162">
        <v>18730.775166694035</v>
      </c>
      <c r="F11" s="162">
        <v>16303.418367946999</v>
      </c>
      <c r="G11" s="162">
        <v>2427.3567987570359</v>
      </c>
      <c r="H11" s="162">
        <v>84128.827578901633</v>
      </c>
      <c r="I11" s="162">
        <v>28</v>
      </c>
      <c r="J11" s="162">
        <v>284565</v>
      </c>
      <c r="K11" s="162">
        <v>3852.6369892230214</v>
      </c>
      <c r="L11" s="162">
        <v>2858.3545842787662</v>
      </c>
      <c r="M11" s="162">
        <v>994.28240495425507</v>
      </c>
      <c r="N11" s="162">
        <v>84128.827578901633</v>
      </c>
    </row>
    <row r="12" spans="1:14" s="163" customFormat="1" ht="12" customHeight="1" x14ac:dyDescent="0.2">
      <c r="A12" s="160">
        <v>7</v>
      </c>
      <c r="B12" s="164" t="s">
        <v>806</v>
      </c>
      <c r="C12" s="162">
        <v>16</v>
      </c>
      <c r="D12" s="162">
        <v>227175</v>
      </c>
      <c r="E12" s="162">
        <v>2717.7894063994377</v>
      </c>
      <c r="F12" s="162">
        <v>7968.2784806656973</v>
      </c>
      <c r="G12" s="162">
        <v>-5250.4890742662601</v>
      </c>
      <c r="H12" s="162">
        <v>32906.07632729668</v>
      </c>
      <c r="I12" s="162">
        <v>16</v>
      </c>
      <c r="J12" s="162">
        <v>227175</v>
      </c>
      <c r="K12" s="162">
        <v>551.3267850352504</v>
      </c>
      <c r="L12" s="162">
        <v>1112.4017916001112</v>
      </c>
      <c r="M12" s="162">
        <v>-561.07500656486172</v>
      </c>
      <c r="N12" s="162">
        <v>32906.07632729668</v>
      </c>
    </row>
    <row r="13" spans="1:14" s="163" customFormat="1" ht="12" customHeight="1" x14ac:dyDescent="0.2">
      <c r="A13" s="160">
        <v>8</v>
      </c>
      <c r="B13" s="164" t="s">
        <v>807</v>
      </c>
      <c r="C13" s="162">
        <v>13</v>
      </c>
      <c r="D13" s="162">
        <v>107611</v>
      </c>
      <c r="E13" s="162">
        <v>817.71827092087062</v>
      </c>
      <c r="F13" s="162">
        <v>1185.6430003060004</v>
      </c>
      <c r="G13" s="162">
        <v>-367.92472938512958</v>
      </c>
      <c r="H13" s="162">
        <v>10001.719384683027</v>
      </c>
      <c r="I13" s="162">
        <v>13</v>
      </c>
      <c r="J13" s="162">
        <v>107611</v>
      </c>
      <c r="K13" s="162">
        <v>83.694570527539895</v>
      </c>
      <c r="L13" s="162">
        <v>111.96701104600038</v>
      </c>
      <c r="M13" s="162">
        <v>-28.272440518460201</v>
      </c>
      <c r="N13" s="162">
        <v>10001.719384683027</v>
      </c>
    </row>
    <row r="14" spans="1:14" s="163" customFormat="1" ht="12" customHeight="1" x14ac:dyDescent="0.2">
      <c r="A14" s="160">
        <v>9</v>
      </c>
      <c r="B14" s="164" t="s">
        <v>808</v>
      </c>
      <c r="C14" s="162">
        <v>2</v>
      </c>
      <c r="D14" s="162">
        <v>24038</v>
      </c>
      <c r="E14" s="162">
        <v>268.03608727829811</v>
      </c>
      <c r="F14" s="162">
        <v>77.794698100999994</v>
      </c>
      <c r="G14" s="162">
        <v>190.24138917729812</v>
      </c>
      <c r="H14" s="162">
        <v>1421.9551468307529</v>
      </c>
      <c r="I14" s="162">
        <v>2</v>
      </c>
      <c r="J14" s="162">
        <v>24038</v>
      </c>
      <c r="K14" s="162">
        <v>37.127687543000008</v>
      </c>
      <c r="L14" s="162">
        <v>26.541858519999998</v>
      </c>
      <c r="M14" s="162">
        <v>10.585829023000002</v>
      </c>
      <c r="N14" s="162">
        <v>1421.9551468307529</v>
      </c>
    </row>
    <row r="15" spans="1:14" s="163" customFormat="1" ht="12" customHeight="1" x14ac:dyDescent="0.2">
      <c r="A15" s="160">
        <v>10</v>
      </c>
      <c r="B15" s="164" t="s">
        <v>809</v>
      </c>
      <c r="C15" s="162">
        <v>28</v>
      </c>
      <c r="D15" s="162">
        <v>213482</v>
      </c>
      <c r="E15" s="162">
        <v>2394.4116420856317</v>
      </c>
      <c r="F15" s="162">
        <v>3609.5547484179992</v>
      </c>
      <c r="G15" s="162">
        <v>-1215.143106332368</v>
      </c>
      <c r="H15" s="162">
        <v>19053.160783804113</v>
      </c>
      <c r="I15" s="162">
        <v>28</v>
      </c>
      <c r="J15" s="162">
        <v>213482</v>
      </c>
      <c r="K15" s="162">
        <v>376.18013031320265</v>
      </c>
      <c r="L15" s="162">
        <v>443.44943913099905</v>
      </c>
      <c r="M15" s="162">
        <v>-67.26930881779731</v>
      </c>
      <c r="N15" s="162">
        <v>19053.160783804113</v>
      </c>
    </row>
    <row r="16" spans="1:14" s="163" customFormat="1" ht="12" customHeight="1" x14ac:dyDescent="0.2">
      <c r="A16" s="160">
        <v>11</v>
      </c>
      <c r="B16" s="164" t="s">
        <v>810</v>
      </c>
      <c r="C16" s="162">
        <v>20</v>
      </c>
      <c r="D16" s="162">
        <v>250280</v>
      </c>
      <c r="E16" s="162">
        <v>21152.553293606688</v>
      </c>
      <c r="F16" s="162">
        <v>9827.9399094310029</v>
      </c>
      <c r="G16" s="162">
        <v>11324.613384175685</v>
      </c>
      <c r="H16" s="162">
        <v>71285.550071783553</v>
      </c>
      <c r="I16" s="162">
        <v>20</v>
      </c>
      <c r="J16" s="162">
        <v>250280</v>
      </c>
      <c r="K16" s="162">
        <v>5317.0222864881453</v>
      </c>
      <c r="L16" s="162">
        <v>1738.750057592064</v>
      </c>
      <c r="M16" s="162">
        <v>3578.272228896084</v>
      </c>
      <c r="N16" s="162">
        <v>71285.550071783553</v>
      </c>
    </row>
    <row r="17" spans="1:14" s="163" customFormat="1" ht="12" customHeight="1" x14ac:dyDescent="0.2">
      <c r="A17" s="160">
        <v>12</v>
      </c>
      <c r="B17" s="164" t="s">
        <v>811</v>
      </c>
      <c r="C17" s="162">
        <v>20</v>
      </c>
      <c r="D17" s="162">
        <v>534794</v>
      </c>
      <c r="E17" s="162">
        <v>3129.7373353025064</v>
      </c>
      <c r="F17" s="162">
        <v>16914.679895663001</v>
      </c>
      <c r="G17" s="162">
        <v>-13784.932560360496</v>
      </c>
      <c r="H17" s="162">
        <v>68404.272305908074</v>
      </c>
      <c r="I17" s="162">
        <v>20</v>
      </c>
      <c r="J17" s="162">
        <v>534794</v>
      </c>
      <c r="K17" s="162">
        <v>687.9943707118473</v>
      </c>
      <c r="L17" s="162">
        <v>2957.6360440785538</v>
      </c>
      <c r="M17" s="162">
        <v>-2269.6316733667063</v>
      </c>
      <c r="N17" s="162">
        <v>68404.272305908074</v>
      </c>
    </row>
    <row r="18" spans="1:14" s="163" customFormat="1" ht="12" customHeight="1" x14ac:dyDescent="0.2">
      <c r="A18" s="160">
        <v>13</v>
      </c>
      <c r="B18" s="164" t="s">
        <v>812</v>
      </c>
      <c r="C18" s="162">
        <v>18</v>
      </c>
      <c r="D18" s="162">
        <v>106041</v>
      </c>
      <c r="E18" s="162">
        <v>20204.683849336241</v>
      </c>
      <c r="F18" s="162">
        <v>4548.1183061039992</v>
      </c>
      <c r="G18" s="162">
        <v>15656.565543232244</v>
      </c>
      <c r="H18" s="162">
        <v>50516.51345161513</v>
      </c>
      <c r="I18" s="162">
        <v>18</v>
      </c>
      <c r="J18" s="162">
        <v>106041</v>
      </c>
      <c r="K18" s="162">
        <v>3558.3776947922997</v>
      </c>
      <c r="L18" s="162">
        <v>789.1571268110888</v>
      </c>
      <c r="M18" s="162">
        <v>2769.2205679812105</v>
      </c>
      <c r="N18" s="162">
        <v>50516.51345161513</v>
      </c>
    </row>
    <row r="19" spans="1:14" s="163" customFormat="1" ht="12" customHeight="1" x14ac:dyDescent="0.2">
      <c r="A19" s="160">
        <v>14</v>
      </c>
      <c r="B19" s="164" t="s">
        <v>813</v>
      </c>
      <c r="C19" s="162">
        <v>22</v>
      </c>
      <c r="D19" s="162">
        <v>92198</v>
      </c>
      <c r="E19" s="162">
        <v>2104.0216462485241</v>
      </c>
      <c r="F19" s="162">
        <v>1805.1034916831761</v>
      </c>
      <c r="G19" s="162">
        <v>298.91815456534778</v>
      </c>
      <c r="H19" s="162">
        <v>8444.4634207405088</v>
      </c>
      <c r="I19" s="162">
        <v>22</v>
      </c>
      <c r="J19" s="162">
        <v>92198</v>
      </c>
      <c r="K19" s="162">
        <v>601.29083717846515</v>
      </c>
      <c r="L19" s="162">
        <v>294.00883368317614</v>
      </c>
      <c r="M19" s="162">
        <v>307.28200349528856</v>
      </c>
      <c r="N19" s="162">
        <v>8444.4634207405088</v>
      </c>
    </row>
    <row r="20" spans="1:14" s="163" customFormat="1" ht="12" customHeight="1" x14ac:dyDescent="0.2">
      <c r="A20" s="160">
        <v>15</v>
      </c>
      <c r="B20" s="164" t="s">
        <v>814</v>
      </c>
      <c r="C20" s="162">
        <v>4</v>
      </c>
      <c r="D20" s="162">
        <v>23013</v>
      </c>
      <c r="E20" s="162">
        <v>331.547180905</v>
      </c>
      <c r="F20" s="162">
        <v>194.88635841299998</v>
      </c>
      <c r="G20" s="162">
        <v>136.66082249199999</v>
      </c>
      <c r="H20" s="162">
        <v>696.60373090494943</v>
      </c>
      <c r="I20" s="162">
        <v>4</v>
      </c>
      <c r="J20" s="162">
        <v>23013</v>
      </c>
      <c r="K20" s="162">
        <v>64.651280745999998</v>
      </c>
      <c r="L20" s="162">
        <v>24.477785838999978</v>
      </c>
      <c r="M20" s="162">
        <v>40.173494907000006</v>
      </c>
      <c r="N20" s="162">
        <v>696.60373090494943</v>
      </c>
    </row>
    <row r="21" spans="1:14" s="163" customFormat="1" ht="12" customHeight="1" x14ac:dyDescent="0.2">
      <c r="A21" s="160">
        <v>16</v>
      </c>
      <c r="B21" s="164" t="s">
        <v>815</v>
      </c>
      <c r="C21" s="162">
        <v>7</v>
      </c>
      <c r="D21" s="162">
        <v>138704</v>
      </c>
      <c r="E21" s="162">
        <v>9971.0640594522265</v>
      </c>
      <c r="F21" s="162">
        <v>8905.3846255540011</v>
      </c>
      <c r="G21" s="162">
        <v>1065.6794338982265</v>
      </c>
      <c r="H21" s="162">
        <v>31685.790915635909</v>
      </c>
      <c r="I21" s="162">
        <v>7</v>
      </c>
      <c r="J21" s="162">
        <v>138704</v>
      </c>
      <c r="K21" s="162">
        <v>1784.9771553794353</v>
      </c>
      <c r="L21" s="162">
        <v>1745.2668159619998</v>
      </c>
      <c r="M21" s="162">
        <v>39.710339417435534</v>
      </c>
      <c r="N21" s="162">
        <v>31685.790915635909</v>
      </c>
    </row>
    <row r="22" spans="1:14" s="163" customFormat="1" ht="36" customHeight="1" x14ac:dyDescent="0.2">
      <c r="A22" s="160"/>
      <c r="B22" s="165" t="s">
        <v>816</v>
      </c>
      <c r="C22" s="162">
        <v>314</v>
      </c>
      <c r="D22" s="162">
        <v>5535926</v>
      </c>
      <c r="E22" s="162">
        <v>10049997.739401957</v>
      </c>
      <c r="F22" s="162">
        <v>9877334.9060893096</v>
      </c>
      <c r="G22" s="162">
        <v>172662.87331265854</v>
      </c>
      <c r="H22" s="162">
        <v>1169833.6133109739</v>
      </c>
      <c r="I22" s="162">
        <v>314</v>
      </c>
      <c r="J22" s="162">
        <v>5535926</v>
      </c>
      <c r="K22" s="162">
        <v>1882839.7630950119</v>
      </c>
      <c r="L22" s="162">
        <v>1791712.9986012392</v>
      </c>
      <c r="M22" s="162">
        <v>91126.804493788135</v>
      </c>
      <c r="N22" s="162">
        <v>1169833.6133109739</v>
      </c>
    </row>
    <row r="23" spans="1:14" s="163" customFormat="1" ht="12" customHeight="1" x14ac:dyDescent="0.2">
      <c r="A23" s="160"/>
      <c r="B23" s="161"/>
      <c r="C23" s="162"/>
      <c r="D23" s="162"/>
      <c r="E23" s="162"/>
      <c r="F23" s="162"/>
      <c r="G23" s="162"/>
      <c r="H23" s="162"/>
      <c r="I23" s="162"/>
      <c r="J23" s="162"/>
      <c r="K23" s="162"/>
      <c r="L23" s="162"/>
      <c r="M23" s="162"/>
      <c r="N23" s="162"/>
    </row>
    <row r="24" spans="1:14" s="163" customFormat="1" ht="12" x14ac:dyDescent="0.2">
      <c r="A24" s="160" t="s">
        <v>817</v>
      </c>
      <c r="B24" s="161" t="s">
        <v>818</v>
      </c>
      <c r="C24" s="162">
        <v>317</v>
      </c>
      <c r="D24" s="162">
        <v>59821306</v>
      </c>
      <c r="E24" s="162">
        <v>92623.800324091761</v>
      </c>
      <c r="F24" s="162">
        <v>57679.218014167091</v>
      </c>
      <c r="G24" s="162">
        <v>34944.582309924663</v>
      </c>
      <c r="H24" s="162">
        <v>684717.16917235358</v>
      </c>
      <c r="I24" s="162">
        <v>317</v>
      </c>
      <c r="J24" s="162">
        <v>59821306</v>
      </c>
      <c r="K24" s="162">
        <v>16902.063112499764</v>
      </c>
      <c r="L24" s="162">
        <v>7749.6289721009707</v>
      </c>
      <c r="M24" s="162">
        <v>9152.4341403987819</v>
      </c>
      <c r="N24" s="162">
        <v>684717.16917235358</v>
      </c>
    </row>
    <row r="25" spans="1:14" s="163" customFormat="1" ht="12" customHeight="1" x14ac:dyDescent="0.2">
      <c r="A25" s="160">
        <v>17</v>
      </c>
      <c r="B25" s="166" t="s">
        <v>819</v>
      </c>
      <c r="C25" s="162">
        <v>34</v>
      </c>
      <c r="D25" s="162">
        <v>8653330</v>
      </c>
      <c r="E25" s="162">
        <v>18056.24260330453</v>
      </c>
      <c r="F25" s="162">
        <v>11791.078379307535</v>
      </c>
      <c r="G25" s="162">
        <v>6265.1642239969933</v>
      </c>
      <c r="H25" s="162">
        <v>135831.66071507291</v>
      </c>
      <c r="I25" s="162">
        <v>34</v>
      </c>
      <c r="J25" s="162">
        <v>8653330</v>
      </c>
      <c r="K25" s="162">
        <v>3118.1648642295986</v>
      </c>
      <c r="L25" s="162">
        <v>1536.849138292333</v>
      </c>
      <c r="M25" s="162">
        <v>1581.3157259372647</v>
      </c>
      <c r="N25" s="162">
        <v>135831.66071507291</v>
      </c>
    </row>
    <row r="26" spans="1:14" s="163" customFormat="1" ht="12" customHeight="1" x14ac:dyDescent="0.2">
      <c r="A26" s="160">
        <v>18</v>
      </c>
      <c r="B26" s="166" t="s">
        <v>820</v>
      </c>
      <c r="C26" s="162">
        <v>30</v>
      </c>
      <c r="D26" s="162">
        <v>9145535</v>
      </c>
      <c r="E26" s="162">
        <v>18997.108250383997</v>
      </c>
      <c r="F26" s="162">
        <v>12888.554811659609</v>
      </c>
      <c r="G26" s="162">
        <v>6108.5534387243797</v>
      </c>
      <c r="H26" s="162">
        <v>136377.54359443046</v>
      </c>
      <c r="I26" s="162">
        <v>30</v>
      </c>
      <c r="J26" s="162">
        <v>9145535</v>
      </c>
      <c r="K26" s="162">
        <v>4190.0901633868871</v>
      </c>
      <c r="L26" s="162">
        <v>1607.1172090234777</v>
      </c>
      <c r="M26" s="162">
        <v>2582.9729543634012</v>
      </c>
      <c r="N26" s="162">
        <v>136377.54359443046</v>
      </c>
    </row>
    <row r="27" spans="1:14" s="163" customFormat="1" ht="12" customHeight="1" x14ac:dyDescent="0.2">
      <c r="A27" s="160">
        <v>19</v>
      </c>
      <c r="B27" s="166" t="s">
        <v>821</v>
      </c>
      <c r="C27" s="162">
        <v>24</v>
      </c>
      <c r="D27" s="162">
        <v>4489848</v>
      </c>
      <c r="E27" s="162">
        <v>6663.6349700366063</v>
      </c>
      <c r="F27" s="162">
        <v>4656.6671711632061</v>
      </c>
      <c r="G27" s="162">
        <v>2006.9677988733995</v>
      </c>
      <c r="H27" s="162">
        <v>50257.341741048178</v>
      </c>
      <c r="I27" s="162">
        <v>24</v>
      </c>
      <c r="J27" s="162">
        <v>4489848</v>
      </c>
      <c r="K27" s="162">
        <v>1129.0937457263244</v>
      </c>
      <c r="L27" s="162">
        <v>566.76098241428053</v>
      </c>
      <c r="M27" s="162">
        <v>562.33276331204297</v>
      </c>
      <c r="N27" s="162">
        <v>50257.341741048178</v>
      </c>
    </row>
    <row r="28" spans="1:14" s="163" customFormat="1" ht="12" customHeight="1" x14ac:dyDescent="0.2">
      <c r="A28" s="160">
        <v>20</v>
      </c>
      <c r="B28" s="166" t="s">
        <v>822</v>
      </c>
      <c r="C28" s="162">
        <v>25</v>
      </c>
      <c r="D28" s="162">
        <v>6282366</v>
      </c>
      <c r="E28" s="162">
        <v>11228.068748556037</v>
      </c>
      <c r="F28" s="162">
        <v>6158.4209211443467</v>
      </c>
      <c r="G28" s="162">
        <v>5069.6478274116898</v>
      </c>
      <c r="H28" s="162">
        <v>73617.877345854227</v>
      </c>
      <c r="I28" s="162">
        <v>25</v>
      </c>
      <c r="J28" s="162">
        <v>6282366</v>
      </c>
      <c r="K28" s="162">
        <v>1855.9327466396862</v>
      </c>
      <c r="L28" s="162">
        <v>788.11430306968214</v>
      </c>
      <c r="M28" s="162">
        <v>1067.8184435700032</v>
      </c>
      <c r="N28" s="162">
        <v>73617.877345854227</v>
      </c>
    </row>
    <row r="29" spans="1:14" s="163" customFormat="1" ht="12" customHeight="1" x14ac:dyDescent="0.2">
      <c r="A29" s="160">
        <v>21</v>
      </c>
      <c r="B29" s="166" t="s">
        <v>823</v>
      </c>
      <c r="C29" s="162">
        <v>21</v>
      </c>
      <c r="D29" s="162">
        <v>5081960</v>
      </c>
      <c r="E29" s="162">
        <v>9067.7184613376285</v>
      </c>
      <c r="F29" s="162">
        <v>3626.5862496323398</v>
      </c>
      <c r="G29" s="162">
        <v>5441.1322117052878</v>
      </c>
      <c r="H29" s="162">
        <v>43051.769209810271</v>
      </c>
      <c r="I29" s="162">
        <v>21</v>
      </c>
      <c r="J29" s="162">
        <v>5081960</v>
      </c>
      <c r="K29" s="162">
        <v>1832.6319313962576</v>
      </c>
      <c r="L29" s="162">
        <v>525.37192876363088</v>
      </c>
      <c r="M29" s="162">
        <v>1307.2600026326263</v>
      </c>
      <c r="N29" s="162">
        <v>43051.769209810271</v>
      </c>
    </row>
    <row r="30" spans="1:14" s="163" customFormat="1" ht="12" customHeight="1" x14ac:dyDescent="0.2">
      <c r="A30" s="160">
        <v>22</v>
      </c>
      <c r="B30" s="166" t="s">
        <v>824</v>
      </c>
      <c r="C30" s="162">
        <v>6</v>
      </c>
      <c r="D30" s="162">
        <v>494483</v>
      </c>
      <c r="E30" s="162">
        <v>167.27480744299999</v>
      </c>
      <c r="F30" s="162">
        <v>299.236632896</v>
      </c>
      <c r="G30" s="162">
        <v>-131.96182545300002</v>
      </c>
      <c r="H30" s="162">
        <v>4381.7252852772144</v>
      </c>
      <c r="I30" s="162">
        <v>6</v>
      </c>
      <c r="J30" s="162">
        <v>494483</v>
      </c>
      <c r="K30" s="162">
        <v>24.160611340000003</v>
      </c>
      <c r="L30" s="162">
        <v>59.753175607999992</v>
      </c>
      <c r="M30" s="162">
        <v>-35.592564268000004</v>
      </c>
      <c r="N30" s="162">
        <v>4381.7252852772144</v>
      </c>
    </row>
    <row r="31" spans="1:14" s="163" customFormat="1" ht="12" customHeight="1" x14ac:dyDescent="0.2">
      <c r="A31" s="160">
        <v>23</v>
      </c>
      <c r="B31" s="166" t="s">
        <v>825</v>
      </c>
      <c r="C31" s="162">
        <v>18</v>
      </c>
      <c r="D31" s="162">
        <v>4406331</v>
      </c>
      <c r="E31" s="162">
        <v>5557.3281860892112</v>
      </c>
      <c r="F31" s="162">
        <v>5200.0573042366723</v>
      </c>
      <c r="G31" s="162">
        <v>357.27088185253683</v>
      </c>
      <c r="H31" s="162">
        <v>53926.985639870312</v>
      </c>
      <c r="I31" s="162">
        <v>18</v>
      </c>
      <c r="J31" s="162">
        <v>4406331</v>
      </c>
      <c r="K31" s="162">
        <v>981.42613846400036</v>
      </c>
      <c r="L31" s="162">
        <v>731.15732903892331</v>
      </c>
      <c r="M31" s="162">
        <v>250.26880942507395</v>
      </c>
      <c r="N31" s="162">
        <v>53926.985639870312</v>
      </c>
    </row>
    <row r="32" spans="1:14" s="163" customFormat="1" ht="12" customHeight="1" x14ac:dyDescent="0.2">
      <c r="A32" s="160">
        <v>24</v>
      </c>
      <c r="B32" s="166" t="s">
        <v>826</v>
      </c>
      <c r="C32" s="162">
        <v>21</v>
      </c>
      <c r="D32" s="162">
        <v>3095145</v>
      </c>
      <c r="E32" s="162">
        <v>8609.3755371239986</v>
      </c>
      <c r="F32" s="162">
        <v>3863.4617067784843</v>
      </c>
      <c r="G32" s="162">
        <v>4745.9138303455156</v>
      </c>
      <c r="H32" s="162">
        <v>39698.948638664871</v>
      </c>
      <c r="I32" s="162">
        <v>21</v>
      </c>
      <c r="J32" s="162">
        <v>3095145</v>
      </c>
      <c r="K32" s="162">
        <v>1477.2165609266676</v>
      </c>
      <c r="L32" s="162">
        <v>682.18542752757412</v>
      </c>
      <c r="M32" s="162">
        <v>795.03113339909532</v>
      </c>
      <c r="N32" s="162">
        <v>39698.948638664871</v>
      </c>
    </row>
    <row r="33" spans="1:14" s="163" customFormat="1" ht="12" customHeight="1" x14ac:dyDescent="0.2">
      <c r="A33" s="160">
        <v>25</v>
      </c>
      <c r="B33" s="166" t="s">
        <v>827</v>
      </c>
      <c r="C33" s="162">
        <v>95</v>
      </c>
      <c r="D33" s="162">
        <v>6440071</v>
      </c>
      <c r="E33" s="162">
        <v>7751.0253290773744</v>
      </c>
      <c r="F33" s="162">
        <v>5708.6437285129359</v>
      </c>
      <c r="G33" s="162">
        <v>2042.3716005644405</v>
      </c>
      <c r="H33" s="162">
        <v>59239.334185925545</v>
      </c>
      <c r="I33" s="162">
        <v>95</v>
      </c>
      <c r="J33" s="162">
        <v>6440071</v>
      </c>
      <c r="K33" s="162">
        <v>1018.875332641669</v>
      </c>
      <c r="L33" s="162">
        <v>804.81510602512935</v>
      </c>
      <c r="M33" s="162">
        <v>214.05022661654266</v>
      </c>
      <c r="N33" s="162">
        <v>59239.334185925545</v>
      </c>
    </row>
    <row r="34" spans="1:14" s="163" customFormat="1" ht="12" customHeight="1" x14ac:dyDescent="0.2">
      <c r="A34" s="160">
        <v>26</v>
      </c>
      <c r="B34" s="166" t="s">
        <v>828</v>
      </c>
      <c r="C34" s="162">
        <v>43</v>
      </c>
      <c r="D34" s="162">
        <v>11732237</v>
      </c>
      <c r="E34" s="162">
        <v>6526.0234307393848</v>
      </c>
      <c r="F34" s="162">
        <v>3486.5111088359613</v>
      </c>
      <c r="G34" s="162">
        <v>3039.5223219034224</v>
      </c>
      <c r="H34" s="162">
        <v>88333.982816399526</v>
      </c>
      <c r="I34" s="162">
        <v>43</v>
      </c>
      <c r="J34" s="162">
        <v>11732237</v>
      </c>
      <c r="K34" s="162">
        <v>1274.4710177486731</v>
      </c>
      <c r="L34" s="162">
        <v>447.50437233794037</v>
      </c>
      <c r="M34" s="162">
        <v>826.97664541073163</v>
      </c>
      <c r="N34" s="162">
        <v>88333.982816399526</v>
      </c>
    </row>
    <row r="35" spans="1:14" s="163" customFormat="1" ht="36" customHeight="1" x14ac:dyDescent="0.2">
      <c r="A35" s="160"/>
      <c r="B35" s="165" t="s">
        <v>829</v>
      </c>
      <c r="C35" s="162">
        <v>317</v>
      </c>
      <c r="D35" s="162">
        <v>59821306</v>
      </c>
      <c r="E35" s="162">
        <v>92623.800324091761</v>
      </c>
      <c r="F35" s="162">
        <v>57679.218014167091</v>
      </c>
      <c r="G35" s="162">
        <v>34944.582309924663</v>
      </c>
      <c r="H35" s="162">
        <v>684717.16917235358</v>
      </c>
      <c r="I35" s="162">
        <v>317</v>
      </c>
      <c r="J35" s="162">
        <v>59821306</v>
      </c>
      <c r="K35" s="162">
        <v>16902.063112499745</v>
      </c>
      <c r="L35" s="162">
        <v>7749.6289721009744</v>
      </c>
      <c r="M35" s="162">
        <v>9152.4341403987819</v>
      </c>
      <c r="N35" s="162">
        <v>684717.16917235358</v>
      </c>
    </row>
    <row r="36" spans="1:14" s="163" customFormat="1" ht="12" customHeight="1" x14ac:dyDescent="0.2">
      <c r="A36" s="160"/>
      <c r="B36" s="161"/>
      <c r="C36" s="162"/>
      <c r="D36" s="162"/>
      <c r="E36" s="162"/>
      <c r="F36" s="162"/>
      <c r="G36" s="162"/>
      <c r="H36" s="162"/>
      <c r="I36" s="162">
        <v>0</v>
      </c>
      <c r="J36" s="162">
        <v>0</v>
      </c>
      <c r="K36" s="162">
        <v>0</v>
      </c>
      <c r="L36" s="162">
        <v>0</v>
      </c>
      <c r="M36" s="162">
        <v>0</v>
      </c>
      <c r="N36" s="162">
        <v>0</v>
      </c>
    </row>
    <row r="37" spans="1:14" s="163" customFormat="1" ht="12" x14ac:dyDescent="0.2">
      <c r="A37" s="160" t="s">
        <v>830</v>
      </c>
      <c r="B37" s="161" t="s">
        <v>831</v>
      </c>
      <c r="C37" s="162">
        <v>128</v>
      </c>
      <c r="D37" s="162">
        <v>9659205</v>
      </c>
      <c r="E37" s="162">
        <v>66985.450436057625</v>
      </c>
      <c r="F37" s="162">
        <v>54132.142500791655</v>
      </c>
      <c r="G37" s="162">
        <v>12853.317935265972</v>
      </c>
      <c r="H37" s="162">
        <v>338710.02387239534</v>
      </c>
      <c r="I37" s="162">
        <v>128</v>
      </c>
      <c r="J37" s="162">
        <v>9659205</v>
      </c>
      <c r="K37" s="162">
        <v>14501.038007821217</v>
      </c>
      <c r="L37" s="162">
        <v>9554.4631891574827</v>
      </c>
      <c r="M37" s="162">
        <v>4946.5848186637322</v>
      </c>
      <c r="N37" s="162">
        <v>338710.02387239534</v>
      </c>
    </row>
    <row r="38" spans="1:14" s="163" customFormat="1" ht="12" customHeight="1" x14ac:dyDescent="0.2">
      <c r="A38" s="160">
        <v>27</v>
      </c>
      <c r="B38" s="166" t="s">
        <v>832</v>
      </c>
      <c r="C38" s="162">
        <v>21</v>
      </c>
      <c r="D38" s="162">
        <v>421120</v>
      </c>
      <c r="E38" s="162">
        <v>550.65691330100026</v>
      </c>
      <c r="F38" s="162">
        <v>1918.7580522640005</v>
      </c>
      <c r="G38" s="162">
        <v>-1368.1011389629998</v>
      </c>
      <c r="H38" s="162">
        <v>14055.865579352572</v>
      </c>
      <c r="I38" s="162">
        <v>21</v>
      </c>
      <c r="J38" s="162">
        <v>421120</v>
      </c>
      <c r="K38" s="162">
        <v>81.498841317513097</v>
      </c>
      <c r="L38" s="162">
        <v>300.62431924597286</v>
      </c>
      <c r="M38" s="162">
        <v>-219.1254779284593</v>
      </c>
      <c r="N38" s="162">
        <v>14055.865579352572</v>
      </c>
    </row>
    <row r="39" spans="1:14" s="163" customFormat="1" ht="24" customHeight="1" x14ac:dyDescent="0.2">
      <c r="A39" s="160">
        <v>28</v>
      </c>
      <c r="B39" s="166" t="s">
        <v>833</v>
      </c>
      <c r="C39" s="162">
        <v>33</v>
      </c>
      <c r="D39" s="162">
        <v>5459299</v>
      </c>
      <c r="E39" s="162">
        <v>12819.477296363202</v>
      </c>
      <c r="F39" s="162">
        <v>19537.154218165557</v>
      </c>
      <c r="G39" s="162">
        <v>-6717.6669218023562</v>
      </c>
      <c r="H39" s="162">
        <v>136278.707487979</v>
      </c>
      <c r="I39" s="162">
        <v>33</v>
      </c>
      <c r="J39" s="162">
        <v>5459299</v>
      </c>
      <c r="K39" s="162">
        <v>1903.2353719306866</v>
      </c>
      <c r="L39" s="162">
        <v>2782.4460009907598</v>
      </c>
      <c r="M39" s="162">
        <v>-879.20062906008297</v>
      </c>
      <c r="N39" s="162">
        <v>136278.707487979</v>
      </c>
    </row>
    <row r="40" spans="1:14" s="163" customFormat="1" ht="24" customHeight="1" x14ac:dyDescent="0.2">
      <c r="A40" s="160">
        <v>29</v>
      </c>
      <c r="B40" s="166" t="s">
        <v>834</v>
      </c>
      <c r="C40" s="162">
        <v>21</v>
      </c>
      <c r="D40" s="162">
        <v>2526452</v>
      </c>
      <c r="E40" s="162">
        <v>12099.110889942414</v>
      </c>
      <c r="F40" s="162">
        <v>8946.4214867628816</v>
      </c>
      <c r="G40" s="162">
        <v>3152.6894031795346</v>
      </c>
      <c r="H40" s="162">
        <v>91317.566199187</v>
      </c>
      <c r="I40" s="162">
        <v>21</v>
      </c>
      <c r="J40" s="162">
        <v>2526452</v>
      </c>
      <c r="K40" s="162">
        <v>2360.7499239417411</v>
      </c>
      <c r="L40" s="162">
        <v>1504.2412726034681</v>
      </c>
      <c r="M40" s="162">
        <v>856.50865133827347</v>
      </c>
      <c r="N40" s="162">
        <v>91317.566199187</v>
      </c>
    </row>
    <row r="41" spans="1:14" s="163" customFormat="1" ht="12" customHeight="1" x14ac:dyDescent="0.2">
      <c r="A41" s="160">
        <v>30</v>
      </c>
      <c r="B41" s="166" t="s">
        <v>835</v>
      </c>
      <c r="C41" s="162">
        <v>7</v>
      </c>
      <c r="D41" s="162">
        <v>611170</v>
      </c>
      <c r="E41" s="162">
        <v>1513.6602787734832</v>
      </c>
      <c r="F41" s="162">
        <v>1594.8605440547765</v>
      </c>
      <c r="G41" s="162">
        <v>-81.200265281293682</v>
      </c>
      <c r="H41" s="162">
        <v>12256.119190320254</v>
      </c>
      <c r="I41" s="162">
        <v>7</v>
      </c>
      <c r="J41" s="162">
        <v>611170</v>
      </c>
      <c r="K41" s="162">
        <v>282.35932252199996</v>
      </c>
      <c r="L41" s="162">
        <v>189.51092163872045</v>
      </c>
      <c r="M41" s="162">
        <v>92.848400883279183</v>
      </c>
      <c r="N41" s="162">
        <v>12256.119190320254</v>
      </c>
    </row>
    <row r="42" spans="1:14" s="163" customFormat="1" ht="12" customHeight="1" x14ac:dyDescent="0.2">
      <c r="A42" s="160">
        <v>31</v>
      </c>
      <c r="B42" s="166" t="s">
        <v>836</v>
      </c>
      <c r="C42" s="162">
        <v>23</v>
      </c>
      <c r="D42" s="162">
        <v>274757</v>
      </c>
      <c r="E42" s="162">
        <v>38522.774021222627</v>
      </c>
      <c r="F42" s="162">
        <v>17761.007886016221</v>
      </c>
      <c r="G42" s="162">
        <v>20761.76613520641</v>
      </c>
      <c r="H42" s="162">
        <v>68540.767845421957</v>
      </c>
      <c r="I42" s="162">
        <v>23</v>
      </c>
      <c r="J42" s="162">
        <v>274757</v>
      </c>
      <c r="K42" s="162">
        <v>9740.3185797314109</v>
      </c>
      <c r="L42" s="162">
        <v>4037.3844870482189</v>
      </c>
      <c r="M42" s="162">
        <v>5702.9340926831974</v>
      </c>
      <c r="N42" s="162">
        <v>68540.767845421957</v>
      </c>
    </row>
    <row r="43" spans="1:14" s="163" customFormat="1" ht="12" customHeight="1" x14ac:dyDescent="0.2">
      <c r="A43" s="160">
        <v>32</v>
      </c>
      <c r="B43" s="166" t="s">
        <v>837</v>
      </c>
      <c r="C43" s="162">
        <v>23</v>
      </c>
      <c r="D43" s="162">
        <v>366407</v>
      </c>
      <c r="E43" s="162">
        <v>1479.7710364548968</v>
      </c>
      <c r="F43" s="162">
        <v>4373.9403135282191</v>
      </c>
      <c r="G43" s="162">
        <v>-2894.1692770733221</v>
      </c>
      <c r="H43" s="162">
        <v>16260.99757013455</v>
      </c>
      <c r="I43" s="162">
        <v>23</v>
      </c>
      <c r="J43" s="162">
        <v>366407</v>
      </c>
      <c r="K43" s="162">
        <v>132.87596837786509</v>
      </c>
      <c r="L43" s="162">
        <v>740.25618763034208</v>
      </c>
      <c r="M43" s="162">
        <v>-607.38021925247585</v>
      </c>
      <c r="N43" s="162">
        <v>16260.99757013455</v>
      </c>
    </row>
    <row r="44" spans="1:14" s="163" customFormat="1" ht="24" customHeight="1" x14ac:dyDescent="0.2">
      <c r="A44" s="160"/>
      <c r="B44" s="165" t="s">
        <v>838</v>
      </c>
      <c r="C44" s="162">
        <v>128</v>
      </c>
      <c r="D44" s="162">
        <v>9659205</v>
      </c>
      <c r="E44" s="162">
        <v>66985.450436057625</v>
      </c>
      <c r="F44" s="162">
        <v>54132.142500791655</v>
      </c>
      <c r="G44" s="162">
        <v>12853.317935265972</v>
      </c>
      <c r="H44" s="162">
        <v>338710.02387239534</v>
      </c>
      <c r="I44" s="162">
        <v>128</v>
      </c>
      <c r="J44" s="162">
        <v>9659205</v>
      </c>
      <c r="K44" s="162">
        <v>14501.038007821226</v>
      </c>
      <c r="L44" s="162">
        <v>9554.4631891574827</v>
      </c>
      <c r="M44" s="162">
        <v>4946.5848186637304</v>
      </c>
      <c r="N44" s="162">
        <v>338710.02387239534</v>
      </c>
    </row>
    <row r="45" spans="1:14" s="163" customFormat="1" ht="12" customHeight="1" x14ac:dyDescent="0.2">
      <c r="A45" s="160"/>
      <c r="B45" s="161"/>
      <c r="C45" s="162"/>
      <c r="D45" s="162"/>
      <c r="E45" s="162"/>
      <c r="F45" s="162"/>
      <c r="G45" s="162"/>
      <c r="H45" s="162"/>
      <c r="I45" s="162"/>
      <c r="J45" s="162"/>
      <c r="K45" s="162"/>
      <c r="L45" s="162"/>
      <c r="M45" s="162"/>
      <c r="N45" s="162"/>
    </row>
    <row r="46" spans="1:14" s="163" customFormat="1" ht="12" x14ac:dyDescent="0.2">
      <c r="A46" s="160" t="s">
        <v>839</v>
      </c>
      <c r="B46" s="161" t="s">
        <v>840</v>
      </c>
      <c r="C46" s="162">
        <v>30</v>
      </c>
      <c r="D46" s="162">
        <v>5385087</v>
      </c>
      <c r="E46" s="162">
        <v>1283.9744490970002</v>
      </c>
      <c r="F46" s="162">
        <v>516.05353202680499</v>
      </c>
      <c r="G46" s="162">
        <v>767.92091707019495</v>
      </c>
      <c r="H46" s="162">
        <v>16384.068154921726</v>
      </c>
      <c r="I46" s="162">
        <v>30</v>
      </c>
      <c r="J46" s="162">
        <v>5385087</v>
      </c>
      <c r="K46" s="162">
        <v>231.57466067100006</v>
      </c>
      <c r="L46" s="162">
        <v>87.759916432386035</v>
      </c>
      <c r="M46" s="162">
        <v>143.81474423861394</v>
      </c>
      <c r="N46" s="162">
        <v>16384.068154921726</v>
      </c>
    </row>
    <row r="47" spans="1:14" s="163" customFormat="1" ht="12" customHeight="1" x14ac:dyDescent="0.2">
      <c r="A47" s="160">
        <v>33</v>
      </c>
      <c r="B47" s="166" t="s">
        <v>841</v>
      </c>
      <c r="C47" s="162">
        <v>21</v>
      </c>
      <c r="D47" s="162">
        <v>2499044</v>
      </c>
      <c r="E47" s="162">
        <v>896.55830336400004</v>
      </c>
      <c r="F47" s="162">
        <v>316.93224292799999</v>
      </c>
      <c r="G47" s="162">
        <v>579.62606043599999</v>
      </c>
      <c r="H47" s="162">
        <v>8408.9600485776773</v>
      </c>
      <c r="I47" s="162">
        <v>21</v>
      </c>
      <c r="J47" s="162">
        <v>2499044</v>
      </c>
      <c r="K47" s="162">
        <v>163.75026535500001</v>
      </c>
      <c r="L47" s="162">
        <v>56.747180305000029</v>
      </c>
      <c r="M47" s="162">
        <v>107.00308504999992</v>
      </c>
      <c r="N47" s="162">
        <v>8408.9600485776773</v>
      </c>
    </row>
    <row r="48" spans="1:14" s="163" customFormat="1" ht="12" customHeight="1" x14ac:dyDescent="0.2">
      <c r="A48" s="160">
        <v>34</v>
      </c>
      <c r="B48" s="166" t="s">
        <v>842</v>
      </c>
      <c r="C48" s="162">
        <v>9</v>
      </c>
      <c r="D48" s="162">
        <v>2886043</v>
      </c>
      <c r="E48" s="162">
        <v>387.41614573300006</v>
      </c>
      <c r="F48" s="162">
        <v>199.12128909880499</v>
      </c>
      <c r="G48" s="162">
        <v>188.29485663419501</v>
      </c>
      <c r="H48" s="162">
        <v>7975.1081063440506</v>
      </c>
      <c r="I48" s="162">
        <v>9</v>
      </c>
      <c r="J48" s="162">
        <v>2886043</v>
      </c>
      <c r="K48" s="162">
        <v>67.82439531600005</v>
      </c>
      <c r="L48" s="162">
        <v>31.012736127386006</v>
      </c>
      <c r="M48" s="162">
        <v>36.811659188614016</v>
      </c>
      <c r="N48" s="162">
        <v>7975.1081063440506</v>
      </c>
    </row>
    <row r="49" spans="1:16" s="163" customFormat="1" ht="12" customHeight="1" x14ac:dyDescent="0.2">
      <c r="A49" s="160"/>
      <c r="B49" s="165" t="s">
        <v>843</v>
      </c>
      <c r="C49" s="162">
        <v>30</v>
      </c>
      <c r="D49" s="162">
        <v>5385087</v>
      </c>
      <c r="E49" s="162">
        <v>1283.9744490970002</v>
      </c>
      <c r="F49" s="162">
        <v>516.05353202680499</v>
      </c>
      <c r="G49" s="162">
        <v>767.92091707019495</v>
      </c>
      <c r="H49" s="162">
        <v>16384.068154921726</v>
      </c>
      <c r="I49" s="162">
        <v>30</v>
      </c>
      <c r="J49" s="162">
        <v>5385087</v>
      </c>
      <c r="K49" s="162">
        <v>231.57466067100017</v>
      </c>
      <c r="L49" s="162">
        <v>87.759916432386035</v>
      </c>
      <c r="M49" s="162">
        <v>143.81474423861391</v>
      </c>
      <c r="N49" s="162">
        <v>16384.068154921726</v>
      </c>
    </row>
    <row r="50" spans="1:16" s="163" customFormat="1" ht="12" customHeight="1" x14ac:dyDescent="0.2">
      <c r="A50" s="160"/>
      <c r="B50" s="161"/>
      <c r="C50" s="162"/>
      <c r="D50" s="162"/>
      <c r="E50" s="162"/>
      <c r="F50" s="162"/>
      <c r="G50" s="162"/>
      <c r="H50" s="162"/>
      <c r="I50" s="162"/>
      <c r="J50" s="162"/>
      <c r="K50" s="162"/>
      <c r="L50" s="162"/>
      <c r="M50" s="162"/>
      <c r="N50" s="162"/>
    </row>
    <row r="51" spans="1:16" s="163" customFormat="1" ht="12" x14ac:dyDescent="0.2">
      <c r="A51" s="160" t="s">
        <v>844</v>
      </c>
      <c r="B51" s="161" t="s">
        <v>845</v>
      </c>
      <c r="C51" s="162">
        <v>137</v>
      </c>
      <c r="D51" s="162">
        <v>1967610</v>
      </c>
      <c r="E51" s="162">
        <v>43842.532707208309</v>
      </c>
      <c r="F51" s="162">
        <v>28401.404810904114</v>
      </c>
      <c r="G51" s="162">
        <v>15441.127896304202</v>
      </c>
      <c r="H51" s="162">
        <v>153924.78479656565</v>
      </c>
      <c r="I51" s="162">
        <v>137</v>
      </c>
      <c r="J51" s="162">
        <v>1967610</v>
      </c>
      <c r="K51" s="162">
        <v>5787.9978314183136</v>
      </c>
      <c r="L51" s="162">
        <v>6972.3739655840136</v>
      </c>
      <c r="M51" s="162">
        <v>-1184.3761341656996</v>
      </c>
      <c r="N51" s="162">
        <v>153924.78479656565</v>
      </c>
    </row>
    <row r="52" spans="1:16" s="163" customFormat="1" ht="12" customHeight="1" x14ac:dyDescent="0.2">
      <c r="A52" s="160">
        <v>35</v>
      </c>
      <c r="B52" s="161" t="s">
        <v>846</v>
      </c>
      <c r="C52" s="162">
        <v>25</v>
      </c>
      <c r="D52" s="162">
        <v>344798</v>
      </c>
      <c r="E52" s="162">
        <v>1884.154779018</v>
      </c>
      <c r="F52" s="162">
        <v>884.80831984988129</v>
      </c>
      <c r="G52" s="162">
        <v>999.3464591681186</v>
      </c>
      <c r="H52" s="162">
        <v>5971.8427473139127</v>
      </c>
      <c r="I52" s="162">
        <v>25</v>
      </c>
      <c r="J52" s="162">
        <v>344798</v>
      </c>
      <c r="K52" s="162">
        <v>464.45981848381734</v>
      </c>
      <c r="L52" s="162">
        <v>118.56128120137271</v>
      </c>
      <c r="M52" s="162">
        <v>345.89853728244452</v>
      </c>
      <c r="N52" s="162">
        <v>5971.8427473139127</v>
      </c>
    </row>
    <row r="53" spans="1:16" s="163" customFormat="1" ht="12" customHeight="1" x14ac:dyDescent="0.2">
      <c r="A53" s="160">
        <v>36</v>
      </c>
      <c r="B53" s="161" t="s">
        <v>847</v>
      </c>
      <c r="C53" s="162">
        <v>12</v>
      </c>
      <c r="D53" s="162">
        <v>349636</v>
      </c>
      <c r="E53" s="162">
        <v>235.86171998</v>
      </c>
      <c r="F53" s="162">
        <v>159.96248795723852</v>
      </c>
      <c r="G53" s="162">
        <v>75.899232022761453</v>
      </c>
      <c r="H53" s="162">
        <v>5798.5159626442437</v>
      </c>
      <c r="I53" s="162">
        <v>12</v>
      </c>
      <c r="J53" s="162">
        <v>349636</v>
      </c>
      <c r="K53" s="162">
        <v>161.60251844000001</v>
      </c>
      <c r="L53" s="162">
        <v>16.316139097012865</v>
      </c>
      <c r="M53" s="162">
        <v>145.28637934298712</v>
      </c>
      <c r="N53" s="162">
        <v>5798.5159626442437</v>
      </c>
    </row>
    <row r="54" spans="1:16" s="163" customFormat="1" ht="12" customHeight="1" x14ac:dyDescent="0.2">
      <c r="A54" s="160">
        <v>37</v>
      </c>
      <c r="B54" s="161" t="s">
        <v>848</v>
      </c>
      <c r="C54" s="162">
        <v>71</v>
      </c>
      <c r="D54" s="162">
        <v>1138040</v>
      </c>
      <c r="E54" s="162">
        <v>41398.936419532314</v>
      </c>
      <c r="F54" s="162">
        <v>27207.335543363995</v>
      </c>
      <c r="G54" s="162">
        <v>14191.600876168322</v>
      </c>
      <c r="H54" s="162">
        <v>139921.92552552291</v>
      </c>
      <c r="I54" s="162">
        <v>71</v>
      </c>
      <c r="J54" s="162">
        <v>1138040</v>
      </c>
      <c r="K54" s="162">
        <v>5088.2572578269974</v>
      </c>
      <c r="L54" s="162">
        <v>6805.808107765999</v>
      </c>
      <c r="M54" s="162">
        <v>-1717.5508499390016</v>
      </c>
      <c r="N54" s="162">
        <v>139921.92552552291</v>
      </c>
    </row>
    <row r="55" spans="1:16" s="163" customFormat="1" ht="12" customHeight="1" x14ac:dyDescent="0.2">
      <c r="A55" s="160">
        <v>38</v>
      </c>
      <c r="B55" s="161" t="s">
        <v>849</v>
      </c>
      <c r="C55" s="162">
        <v>29</v>
      </c>
      <c r="D55" s="162">
        <v>135136</v>
      </c>
      <c r="E55" s="162">
        <v>323.579788678</v>
      </c>
      <c r="F55" s="162">
        <v>149.29845973299999</v>
      </c>
      <c r="G55" s="162">
        <v>174.28132894499998</v>
      </c>
      <c r="H55" s="162">
        <v>2232.5005610845951</v>
      </c>
      <c r="I55" s="162">
        <v>29</v>
      </c>
      <c r="J55" s="162">
        <v>135136</v>
      </c>
      <c r="K55" s="162">
        <v>73.678236667498993</v>
      </c>
      <c r="L55" s="162">
        <v>31.688437519628593</v>
      </c>
      <c r="M55" s="162">
        <v>41.989799147870372</v>
      </c>
      <c r="N55" s="162">
        <v>2232.5005610845951</v>
      </c>
    </row>
    <row r="56" spans="1:16" s="163" customFormat="1" ht="12" customHeight="1" x14ac:dyDescent="0.2">
      <c r="A56" s="160"/>
      <c r="B56" s="165" t="s">
        <v>850</v>
      </c>
      <c r="C56" s="162">
        <v>137</v>
      </c>
      <c r="D56" s="162">
        <v>1967610</v>
      </c>
      <c r="E56" s="162">
        <v>43842.532707208309</v>
      </c>
      <c r="F56" s="162">
        <v>28401.404810904114</v>
      </c>
      <c r="G56" s="162">
        <v>15441.127896304202</v>
      </c>
      <c r="H56" s="162">
        <v>153924.78479656565</v>
      </c>
      <c r="I56" s="162">
        <v>137</v>
      </c>
      <c r="J56" s="162">
        <v>1967610</v>
      </c>
      <c r="K56" s="162">
        <v>5787.9978314183099</v>
      </c>
      <c r="L56" s="162">
        <v>6972.3739655840109</v>
      </c>
      <c r="M56" s="162">
        <v>-1184.3761341657009</v>
      </c>
      <c r="N56" s="162">
        <v>153924.78479656565</v>
      </c>
    </row>
    <row r="57" spans="1:16" s="163" customFormat="1" ht="12" customHeight="1" x14ac:dyDescent="0.2">
      <c r="A57" s="160"/>
      <c r="B57" s="161"/>
      <c r="C57" s="162"/>
      <c r="D57" s="162"/>
      <c r="E57" s="162"/>
      <c r="F57" s="162"/>
      <c r="G57" s="162"/>
      <c r="H57" s="162"/>
      <c r="I57" s="162">
        <v>0</v>
      </c>
      <c r="J57" s="162">
        <v>0</v>
      </c>
      <c r="K57" s="162">
        <v>0</v>
      </c>
      <c r="L57" s="162">
        <v>0</v>
      </c>
      <c r="M57" s="162">
        <v>0</v>
      </c>
      <c r="N57" s="162">
        <v>0</v>
      </c>
    </row>
    <row r="58" spans="1:16" s="163" customFormat="1" ht="12" x14ac:dyDescent="0.2">
      <c r="A58" s="160"/>
      <c r="B58" s="161" t="s">
        <v>851</v>
      </c>
      <c r="C58" s="162">
        <v>926</v>
      </c>
      <c r="D58" s="162">
        <v>82369134</v>
      </c>
      <c r="E58" s="162">
        <v>10254733.497318411</v>
      </c>
      <c r="F58" s="162">
        <v>10018063.724947199</v>
      </c>
      <c r="G58" s="162">
        <v>236669.82237122362</v>
      </c>
      <c r="H58" s="162">
        <v>2363569.6593072102</v>
      </c>
      <c r="I58" s="162">
        <v>926</v>
      </c>
      <c r="J58" s="162">
        <v>82369134</v>
      </c>
      <c r="K58" s="162">
        <v>1920262.4367074221</v>
      </c>
      <c r="L58" s="162">
        <v>1816077.2246445147</v>
      </c>
      <c r="M58" s="162">
        <v>104185.2620629236</v>
      </c>
      <c r="N58" s="162">
        <v>2363569.6593072102</v>
      </c>
    </row>
    <row r="59" spans="1:16" s="163" customFormat="1" ht="12" customHeight="1" x14ac:dyDescent="0.2">
      <c r="A59" s="160"/>
      <c r="B59" s="161"/>
      <c r="C59" s="162"/>
      <c r="D59" s="162"/>
      <c r="E59" s="162"/>
      <c r="F59" s="162"/>
      <c r="G59" s="162"/>
      <c r="H59" s="162"/>
      <c r="I59" s="162"/>
      <c r="J59" s="162"/>
      <c r="K59" s="162"/>
      <c r="L59" s="162"/>
      <c r="M59" s="162"/>
      <c r="N59" s="162"/>
    </row>
    <row r="60" spans="1:16" s="155" customFormat="1" ht="12" x14ac:dyDescent="0.2">
      <c r="A60" s="157" t="s">
        <v>852</v>
      </c>
      <c r="B60" s="158" t="s">
        <v>853</v>
      </c>
      <c r="C60" s="167"/>
      <c r="D60" s="167"/>
      <c r="E60" s="167"/>
      <c r="F60" s="167"/>
      <c r="G60" s="167"/>
      <c r="H60" s="167"/>
      <c r="I60" s="167"/>
      <c r="J60" s="167"/>
      <c r="K60" s="167"/>
      <c r="L60" s="167"/>
      <c r="M60" s="167"/>
      <c r="N60" s="167"/>
    </row>
    <row r="61" spans="1:16" s="163" customFormat="1" ht="12" x14ac:dyDescent="0.2">
      <c r="A61" s="160" t="s">
        <v>798</v>
      </c>
      <c r="B61" s="161" t="s">
        <v>799</v>
      </c>
      <c r="C61" s="162">
        <v>844</v>
      </c>
      <c r="D61" s="162">
        <v>1139150</v>
      </c>
      <c r="E61" s="162">
        <v>2790.8200950330001</v>
      </c>
      <c r="F61" s="162">
        <v>30485.791426725806</v>
      </c>
      <c r="G61" s="162">
        <v>-27694.971331692803</v>
      </c>
      <c r="H61" s="162">
        <v>150928.13427598326</v>
      </c>
      <c r="I61" s="162">
        <v>844</v>
      </c>
      <c r="J61" s="162">
        <v>1139150</v>
      </c>
      <c r="K61" s="162">
        <v>329.2401066020002</v>
      </c>
      <c r="L61" s="162">
        <v>1824.4741537107118</v>
      </c>
      <c r="M61" s="162">
        <v>-1495.2340471087089</v>
      </c>
      <c r="N61" s="162">
        <v>150928.13427598326</v>
      </c>
      <c r="P61" s="168"/>
    </row>
    <row r="62" spans="1:16" s="163" customFormat="1" ht="12" customHeight="1" x14ac:dyDescent="0.2">
      <c r="A62" s="160" t="s">
        <v>854</v>
      </c>
      <c r="B62" s="161" t="s">
        <v>855</v>
      </c>
      <c r="C62" s="162">
        <v>754</v>
      </c>
      <c r="D62" s="162">
        <v>896120</v>
      </c>
      <c r="E62" s="162">
        <v>2542.5085855490001</v>
      </c>
      <c r="F62" s="162">
        <v>27438.062823299002</v>
      </c>
      <c r="G62" s="162">
        <v>-24895.554237749999</v>
      </c>
      <c r="H62" s="162">
        <v>138892.66267237737</v>
      </c>
      <c r="I62" s="162">
        <v>754</v>
      </c>
      <c r="J62" s="162">
        <v>896120</v>
      </c>
      <c r="K62" s="162">
        <v>329.2401066020002</v>
      </c>
      <c r="L62" s="162">
        <v>1657.4176779364025</v>
      </c>
      <c r="M62" s="162">
        <v>-1328.1775713343995</v>
      </c>
      <c r="N62" s="162">
        <v>138892.66267237737</v>
      </c>
      <c r="P62" s="168"/>
    </row>
    <row r="63" spans="1:16" s="163" customFormat="1" ht="12" customHeight="1" x14ac:dyDescent="0.2">
      <c r="A63" s="160" t="s">
        <v>856</v>
      </c>
      <c r="B63" s="161" t="s">
        <v>857</v>
      </c>
      <c r="C63" s="162">
        <v>38</v>
      </c>
      <c r="D63" s="162">
        <v>148964</v>
      </c>
      <c r="E63" s="162">
        <v>248.311509484</v>
      </c>
      <c r="F63" s="162">
        <v>849.50225845480156</v>
      </c>
      <c r="G63" s="162">
        <v>-601.19074897080156</v>
      </c>
      <c r="H63" s="162">
        <v>5648.0224657020644</v>
      </c>
      <c r="I63" s="162">
        <v>38</v>
      </c>
      <c r="J63" s="162">
        <v>148964</v>
      </c>
      <c r="K63" s="162">
        <v>0</v>
      </c>
      <c r="L63" s="162">
        <v>6.141706885999497</v>
      </c>
      <c r="M63" s="162">
        <v>-6.141706885999497</v>
      </c>
      <c r="N63" s="162">
        <v>5648.0224657020644</v>
      </c>
      <c r="P63" s="168"/>
    </row>
    <row r="64" spans="1:16" s="163" customFormat="1" ht="12" customHeight="1" x14ac:dyDescent="0.2">
      <c r="A64" s="160" t="s">
        <v>858</v>
      </c>
      <c r="B64" s="161" t="s">
        <v>859</v>
      </c>
      <c r="C64" s="162">
        <v>9</v>
      </c>
      <c r="D64" s="162">
        <v>89</v>
      </c>
      <c r="E64" s="162">
        <v>0</v>
      </c>
      <c r="F64" s="162">
        <v>314.72242813100002</v>
      </c>
      <c r="G64" s="162">
        <v>-314.72242813100002</v>
      </c>
      <c r="H64" s="162">
        <v>2397.8596066899781</v>
      </c>
      <c r="I64" s="162">
        <v>9</v>
      </c>
      <c r="J64" s="162">
        <v>89</v>
      </c>
      <c r="K64" s="162">
        <v>0</v>
      </c>
      <c r="L64" s="162">
        <v>0</v>
      </c>
      <c r="M64" s="162">
        <v>0</v>
      </c>
      <c r="N64" s="162">
        <v>2397.8596066899781</v>
      </c>
      <c r="P64" s="168"/>
    </row>
    <row r="65" spans="1:16" s="163" customFormat="1" ht="12" customHeight="1" x14ac:dyDescent="0.2">
      <c r="A65" s="160" t="s">
        <v>860</v>
      </c>
      <c r="B65" s="161" t="s">
        <v>861</v>
      </c>
      <c r="C65" s="162">
        <v>43</v>
      </c>
      <c r="D65" s="162">
        <v>93977</v>
      </c>
      <c r="E65" s="162">
        <v>0</v>
      </c>
      <c r="F65" s="162">
        <v>1883.5039168409996</v>
      </c>
      <c r="G65" s="162">
        <v>-1883.5039168409996</v>
      </c>
      <c r="H65" s="162">
        <v>3989.5895312138668</v>
      </c>
      <c r="I65" s="162">
        <v>43</v>
      </c>
      <c r="J65" s="162">
        <v>93977</v>
      </c>
      <c r="K65" s="162">
        <v>0</v>
      </c>
      <c r="L65" s="162">
        <v>160.91476888830971</v>
      </c>
      <c r="M65" s="162">
        <v>-160.91476888830971</v>
      </c>
      <c r="N65" s="162">
        <v>3989.5895312138668</v>
      </c>
      <c r="P65" s="168"/>
    </row>
    <row r="66" spans="1:16" s="163" customFormat="1" ht="12" customHeight="1" x14ac:dyDescent="0.2">
      <c r="A66" s="160"/>
      <c r="B66" s="161" t="s">
        <v>862</v>
      </c>
      <c r="C66" s="162">
        <v>844</v>
      </c>
      <c r="D66" s="162">
        <v>1139150</v>
      </c>
      <c r="E66" s="162">
        <v>2790.8200950330001</v>
      </c>
      <c r="F66" s="162">
        <v>30485.791426725806</v>
      </c>
      <c r="G66" s="162">
        <v>-27694.971331692803</v>
      </c>
      <c r="H66" s="162">
        <v>150928.13427598326</v>
      </c>
      <c r="I66" s="162">
        <v>844</v>
      </c>
      <c r="J66" s="162">
        <v>1139150</v>
      </c>
      <c r="K66" s="162">
        <v>329.2401066020002</v>
      </c>
      <c r="L66" s="162">
        <v>1824.4741537107111</v>
      </c>
      <c r="M66" s="162">
        <v>-1495.2340471087082</v>
      </c>
      <c r="N66" s="162">
        <v>150928.13427598326</v>
      </c>
      <c r="P66" s="168"/>
    </row>
    <row r="67" spans="1:16" s="163" customFormat="1" ht="12" customHeight="1" x14ac:dyDescent="0.2">
      <c r="A67" s="160"/>
      <c r="B67" s="161"/>
      <c r="C67" s="162"/>
      <c r="D67" s="162"/>
      <c r="E67" s="162"/>
      <c r="F67" s="162"/>
      <c r="G67" s="162"/>
      <c r="H67" s="162"/>
      <c r="I67" s="162"/>
      <c r="J67" s="162"/>
      <c r="K67" s="162"/>
      <c r="L67" s="162"/>
      <c r="M67" s="162"/>
      <c r="N67" s="162"/>
      <c r="P67" s="168"/>
    </row>
    <row r="68" spans="1:16" s="163" customFormat="1" ht="12" x14ac:dyDescent="0.2">
      <c r="A68" s="160" t="s">
        <v>817</v>
      </c>
      <c r="B68" s="161" t="s">
        <v>818</v>
      </c>
      <c r="C68" s="162">
        <v>122</v>
      </c>
      <c r="D68" s="162">
        <v>1760711</v>
      </c>
      <c r="E68" s="162">
        <v>0</v>
      </c>
      <c r="F68" s="162">
        <v>979.56924114000094</v>
      </c>
      <c r="G68" s="162">
        <v>-979.56924114000094</v>
      </c>
      <c r="H68" s="162">
        <v>31316.642957525932</v>
      </c>
      <c r="I68" s="162">
        <v>122</v>
      </c>
      <c r="J68" s="162">
        <v>1760711</v>
      </c>
      <c r="K68" s="162">
        <v>1.0000000000000001E-5</v>
      </c>
      <c r="L68" s="162">
        <v>62.385566832526848</v>
      </c>
      <c r="M68" s="162">
        <v>-62.385556832526873</v>
      </c>
      <c r="N68" s="162">
        <v>31316.642957525932</v>
      </c>
      <c r="P68" s="168"/>
    </row>
    <row r="69" spans="1:16" s="163" customFormat="1" ht="12" customHeight="1" x14ac:dyDescent="0.2">
      <c r="A69" s="160" t="s">
        <v>854</v>
      </c>
      <c r="B69" s="161" t="s">
        <v>828</v>
      </c>
      <c r="C69" s="162">
        <v>26</v>
      </c>
      <c r="D69" s="162">
        <v>496021</v>
      </c>
      <c r="E69" s="162">
        <v>0</v>
      </c>
      <c r="F69" s="162">
        <v>139.62203587599998</v>
      </c>
      <c r="G69" s="162">
        <v>-139.62203587599998</v>
      </c>
      <c r="H69" s="162">
        <v>4039.031226647835</v>
      </c>
      <c r="I69" s="162">
        <v>26</v>
      </c>
      <c r="J69" s="162">
        <v>496021</v>
      </c>
      <c r="K69" s="162">
        <v>0</v>
      </c>
      <c r="L69" s="162">
        <v>9.7247759105269154</v>
      </c>
      <c r="M69" s="162">
        <v>-9.7247759105269154</v>
      </c>
      <c r="N69" s="162">
        <v>4039.031226647835</v>
      </c>
      <c r="P69" s="168"/>
    </row>
    <row r="70" spans="1:16" s="163" customFormat="1" ht="12" customHeight="1" x14ac:dyDescent="0.2">
      <c r="A70" s="160" t="s">
        <v>856</v>
      </c>
      <c r="B70" s="161" t="s">
        <v>233</v>
      </c>
      <c r="C70" s="162">
        <v>96</v>
      </c>
      <c r="D70" s="162">
        <v>1264690</v>
      </c>
      <c r="E70" s="162">
        <v>0</v>
      </c>
      <c r="F70" s="162">
        <v>839.9472052640009</v>
      </c>
      <c r="G70" s="162">
        <v>-839.9472052640009</v>
      </c>
      <c r="H70" s="162">
        <v>27277.611730878096</v>
      </c>
      <c r="I70" s="162">
        <v>96</v>
      </c>
      <c r="J70" s="162">
        <v>1264690</v>
      </c>
      <c r="K70" s="162">
        <v>1.0000000000000001E-5</v>
      </c>
      <c r="L70" s="162">
        <v>52.660790921999933</v>
      </c>
      <c r="M70" s="162">
        <v>-52.660780921999958</v>
      </c>
      <c r="N70" s="162">
        <v>27277.611730878096</v>
      </c>
      <c r="P70" s="168"/>
    </row>
    <row r="71" spans="1:16" s="163" customFormat="1" ht="12" customHeight="1" x14ac:dyDescent="0.2">
      <c r="A71" s="160"/>
      <c r="B71" s="161" t="s">
        <v>863</v>
      </c>
      <c r="C71" s="162">
        <v>122</v>
      </c>
      <c r="D71" s="162">
        <v>1760711</v>
      </c>
      <c r="E71" s="162">
        <v>0</v>
      </c>
      <c r="F71" s="162">
        <v>979.56924114000094</v>
      </c>
      <c r="G71" s="162">
        <v>-979.56924114000094</v>
      </c>
      <c r="H71" s="162">
        <v>31316.642957525932</v>
      </c>
      <c r="I71" s="162">
        <v>122</v>
      </c>
      <c r="J71" s="162">
        <v>1760711</v>
      </c>
      <c r="K71" s="162">
        <v>1.0000000000000001E-5</v>
      </c>
      <c r="L71" s="162">
        <v>62.385566832526933</v>
      </c>
      <c r="M71" s="162">
        <v>-62.385556832526959</v>
      </c>
      <c r="N71" s="162">
        <v>31316.642957525932</v>
      </c>
      <c r="P71" s="168"/>
    </row>
    <row r="72" spans="1:16" s="163" customFormat="1" ht="12" customHeight="1" x14ac:dyDescent="0.2">
      <c r="A72" s="160"/>
      <c r="B72" s="161"/>
      <c r="C72" s="162"/>
      <c r="D72" s="162"/>
      <c r="E72" s="162"/>
      <c r="F72" s="162"/>
      <c r="G72" s="162"/>
      <c r="H72" s="162"/>
      <c r="I72" s="162"/>
      <c r="J72" s="162"/>
      <c r="K72" s="162"/>
      <c r="L72" s="162"/>
      <c r="M72" s="162"/>
      <c r="N72" s="162"/>
      <c r="P72" s="168"/>
    </row>
    <row r="73" spans="1:16" s="163" customFormat="1" ht="12" x14ac:dyDescent="0.2">
      <c r="A73" s="160" t="s">
        <v>830</v>
      </c>
      <c r="B73" s="161" t="s">
        <v>845</v>
      </c>
      <c r="C73" s="162">
        <v>0</v>
      </c>
      <c r="D73" s="162">
        <v>0</v>
      </c>
      <c r="E73" s="162">
        <v>0</v>
      </c>
      <c r="F73" s="162">
        <v>0</v>
      </c>
      <c r="G73" s="162">
        <v>0</v>
      </c>
      <c r="H73" s="162">
        <v>0</v>
      </c>
      <c r="I73" s="162">
        <v>0</v>
      </c>
      <c r="J73" s="162">
        <v>0</v>
      </c>
      <c r="K73" s="162">
        <v>0</v>
      </c>
      <c r="L73" s="162">
        <v>0</v>
      </c>
      <c r="M73" s="162">
        <v>0</v>
      </c>
      <c r="N73" s="162">
        <v>0</v>
      </c>
    </row>
    <row r="74" spans="1:16" s="163" customFormat="1" ht="12" customHeight="1" x14ac:dyDescent="0.2">
      <c r="A74" s="160"/>
      <c r="B74" s="161"/>
      <c r="C74" s="162"/>
      <c r="D74" s="162"/>
      <c r="E74" s="162"/>
      <c r="F74" s="162"/>
      <c r="G74" s="162"/>
      <c r="H74" s="162"/>
      <c r="I74" s="162"/>
      <c r="J74" s="162"/>
      <c r="K74" s="162"/>
      <c r="L74" s="162"/>
      <c r="M74" s="162"/>
      <c r="N74" s="162"/>
    </row>
    <row r="75" spans="1:16" s="163" customFormat="1" ht="12" x14ac:dyDescent="0.2">
      <c r="A75" s="160"/>
      <c r="B75" s="161" t="s">
        <v>864</v>
      </c>
      <c r="C75" s="162">
        <v>966</v>
      </c>
      <c r="D75" s="162">
        <v>2899861</v>
      </c>
      <c r="E75" s="162">
        <v>2790.8200950330001</v>
      </c>
      <c r="F75" s="162">
        <v>31465.360667865807</v>
      </c>
      <c r="G75" s="162">
        <v>-28674.540572832804</v>
      </c>
      <c r="H75" s="162">
        <v>182244.7772335092</v>
      </c>
      <c r="I75" s="162">
        <v>966</v>
      </c>
      <c r="J75" s="162">
        <v>2899861</v>
      </c>
      <c r="K75" s="162">
        <v>329.2401166020004</v>
      </c>
      <c r="L75" s="162">
        <v>1886.8597205432379</v>
      </c>
      <c r="M75" s="162">
        <v>-1557.6196039412353</v>
      </c>
      <c r="N75" s="162">
        <v>182244.7772335092</v>
      </c>
    </row>
    <row r="76" spans="1:16" s="163" customFormat="1" ht="12" customHeight="1" x14ac:dyDescent="0.2">
      <c r="A76" s="160"/>
      <c r="B76" s="161"/>
      <c r="C76" s="162"/>
      <c r="D76" s="162"/>
      <c r="E76" s="162"/>
      <c r="F76" s="162"/>
      <c r="G76" s="162"/>
      <c r="H76" s="162"/>
      <c r="I76" s="162"/>
      <c r="J76" s="162"/>
      <c r="K76" s="162"/>
      <c r="L76" s="162"/>
      <c r="M76" s="162"/>
      <c r="N76" s="162"/>
    </row>
    <row r="77" spans="1:16" s="155" customFormat="1" ht="12" x14ac:dyDescent="0.2">
      <c r="A77" s="157" t="s">
        <v>865</v>
      </c>
      <c r="B77" s="158" t="s">
        <v>866</v>
      </c>
      <c r="C77" s="167"/>
      <c r="D77" s="167"/>
      <c r="E77" s="167"/>
      <c r="F77" s="167"/>
      <c r="G77" s="167"/>
      <c r="H77" s="167"/>
      <c r="I77" s="167"/>
      <c r="J77" s="167"/>
      <c r="K77" s="167"/>
      <c r="L77" s="167"/>
      <c r="M77" s="167"/>
      <c r="N77" s="167"/>
    </row>
    <row r="78" spans="1:16" s="163" customFormat="1" ht="12" x14ac:dyDescent="0.2">
      <c r="A78" s="160" t="s">
        <v>798</v>
      </c>
      <c r="B78" s="161" t="s">
        <v>799</v>
      </c>
      <c r="C78" s="162">
        <v>0</v>
      </c>
      <c r="D78" s="162">
        <v>0</v>
      </c>
      <c r="E78" s="162">
        <v>0</v>
      </c>
      <c r="F78" s="162">
        <v>0</v>
      </c>
      <c r="G78" s="162">
        <v>0</v>
      </c>
      <c r="H78" s="162">
        <v>0</v>
      </c>
      <c r="I78" s="162">
        <v>0</v>
      </c>
      <c r="J78" s="162">
        <v>0</v>
      </c>
      <c r="K78" s="162">
        <v>0</v>
      </c>
      <c r="L78" s="162">
        <v>0</v>
      </c>
      <c r="M78" s="162">
        <v>0</v>
      </c>
      <c r="N78" s="162">
        <v>0</v>
      </c>
    </row>
    <row r="79" spans="1:16" s="163" customFormat="1" ht="12" customHeight="1" x14ac:dyDescent="0.2">
      <c r="A79" s="160"/>
      <c r="B79" s="161"/>
      <c r="C79" s="162"/>
      <c r="D79" s="162"/>
      <c r="E79" s="162"/>
      <c r="F79" s="162"/>
      <c r="G79" s="162"/>
      <c r="H79" s="162"/>
      <c r="I79" s="162"/>
      <c r="J79" s="162"/>
      <c r="K79" s="162"/>
      <c r="L79" s="162"/>
      <c r="M79" s="162"/>
      <c r="N79" s="162"/>
    </row>
    <row r="80" spans="1:16" s="163" customFormat="1" ht="12" x14ac:dyDescent="0.2">
      <c r="A80" s="160" t="s">
        <v>817</v>
      </c>
      <c r="B80" s="161" t="s">
        <v>818</v>
      </c>
      <c r="C80" s="162">
        <v>0</v>
      </c>
      <c r="D80" s="162">
        <v>0</v>
      </c>
      <c r="E80" s="162">
        <v>0</v>
      </c>
      <c r="F80" s="162">
        <v>0</v>
      </c>
      <c r="G80" s="162">
        <v>0</v>
      </c>
      <c r="H80" s="162">
        <v>0</v>
      </c>
      <c r="I80" s="162">
        <v>0</v>
      </c>
      <c r="J80" s="162">
        <v>0</v>
      </c>
      <c r="K80" s="162">
        <v>-2.5999999999999999E-3</v>
      </c>
      <c r="L80" s="162">
        <v>-296.50387281500002</v>
      </c>
      <c r="M80" s="162">
        <v>296.50127281499999</v>
      </c>
      <c r="N80" s="162">
        <v>0</v>
      </c>
    </row>
    <row r="81" spans="1:14" s="163" customFormat="1" ht="12" customHeight="1" x14ac:dyDescent="0.2">
      <c r="A81" s="160"/>
      <c r="B81" s="161"/>
      <c r="C81" s="162"/>
      <c r="D81" s="162"/>
      <c r="E81" s="162"/>
      <c r="F81" s="162"/>
      <c r="G81" s="162"/>
      <c r="H81" s="162"/>
      <c r="I81" s="162"/>
      <c r="J81" s="162"/>
      <c r="K81" s="162"/>
      <c r="L81" s="162"/>
      <c r="M81" s="162"/>
      <c r="N81" s="162"/>
    </row>
    <row r="82" spans="1:14" s="163" customFormat="1" ht="12" x14ac:dyDescent="0.2">
      <c r="A82" s="160" t="s">
        <v>830</v>
      </c>
      <c r="B82" s="161" t="s">
        <v>845</v>
      </c>
      <c r="C82" s="162">
        <v>0</v>
      </c>
      <c r="D82" s="162">
        <v>0</v>
      </c>
      <c r="E82" s="162">
        <v>0</v>
      </c>
      <c r="F82" s="162">
        <v>0</v>
      </c>
      <c r="G82" s="162">
        <v>0</v>
      </c>
      <c r="H82" s="162">
        <v>0</v>
      </c>
      <c r="I82" s="162">
        <v>0</v>
      </c>
      <c r="J82" s="162">
        <v>0</v>
      </c>
      <c r="K82" s="162">
        <v>0</v>
      </c>
      <c r="L82" s="162">
        <v>0</v>
      </c>
      <c r="M82" s="162">
        <v>0</v>
      </c>
      <c r="N82" s="162">
        <v>0</v>
      </c>
    </row>
    <row r="83" spans="1:14" s="163" customFormat="1" ht="12" customHeight="1" x14ac:dyDescent="0.2">
      <c r="A83" s="160"/>
      <c r="B83" s="161"/>
      <c r="C83" s="162"/>
      <c r="D83" s="162"/>
      <c r="E83" s="162"/>
      <c r="F83" s="162"/>
      <c r="G83" s="162"/>
      <c r="H83" s="162"/>
      <c r="I83" s="162"/>
      <c r="J83" s="162"/>
      <c r="K83" s="162"/>
      <c r="L83" s="162"/>
      <c r="M83" s="162"/>
      <c r="N83" s="162"/>
    </row>
    <row r="84" spans="1:14" s="163" customFormat="1" ht="12" x14ac:dyDescent="0.2">
      <c r="A84" s="160"/>
      <c r="B84" s="161" t="s">
        <v>867</v>
      </c>
      <c r="C84" s="162">
        <v>26</v>
      </c>
      <c r="D84" s="162">
        <v>12227</v>
      </c>
      <c r="E84" s="162">
        <v>8.6101532660000029</v>
      </c>
      <c r="F84" s="162">
        <v>742.72735233200001</v>
      </c>
      <c r="G84" s="162">
        <v>-734.11719906600001</v>
      </c>
      <c r="H84" s="162">
        <v>1779.3276227569888</v>
      </c>
      <c r="I84" s="162">
        <v>26</v>
      </c>
      <c r="J84" s="162">
        <v>12227</v>
      </c>
      <c r="K84" s="162">
        <v>5.296746400000174E-2</v>
      </c>
      <c r="L84" s="162">
        <v>89.378662806999955</v>
      </c>
      <c r="M84" s="162">
        <v>-89.325695343000007</v>
      </c>
      <c r="N84" s="162">
        <v>1779.3276227569888</v>
      </c>
    </row>
    <row r="85" spans="1:14" s="163" customFormat="1" ht="12" customHeight="1" x14ac:dyDescent="0.2">
      <c r="A85" s="160"/>
      <c r="B85" s="161"/>
      <c r="C85" s="162"/>
      <c r="D85" s="162"/>
      <c r="E85" s="162"/>
      <c r="F85" s="162"/>
      <c r="G85" s="162"/>
      <c r="H85" s="162"/>
      <c r="I85" s="162"/>
      <c r="J85" s="162"/>
      <c r="K85" s="162"/>
      <c r="L85" s="162"/>
      <c r="M85" s="162"/>
      <c r="N85" s="162"/>
    </row>
    <row r="86" spans="1:14" s="155" customFormat="1" ht="36" x14ac:dyDescent="0.2">
      <c r="A86" s="169" t="s">
        <v>868</v>
      </c>
      <c r="B86" s="169" t="s">
        <v>868</v>
      </c>
      <c r="C86" s="162">
        <v>1918</v>
      </c>
      <c r="D86" s="162">
        <v>85281222</v>
      </c>
      <c r="E86" s="162">
        <v>10257532.927566711</v>
      </c>
      <c r="F86" s="162">
        <v>10050271.812967397</v>
      </c>
      <c r="G86" s="162">
        <v>207261.16459932481</v>
      </c>
      <c r="H86" s="162">
        <v>2547593.7641634764</v>
      </c>
      <c r="I86" s="167">
        <v>1918</v>
      </c>
      <c r="J86" s="167">
        <v>85281222</v>
      </c>
      <c r="K86" s="167">
        <v>1920591.7297914885</v>
      </c>
      <c r="L86" s="167">
        <v>1818053.4630278656</v>
      </c>
      <c r="M86" s="167">
        <v>102538.31676363936</v>
      </c>
      <c r="N86" s="167">
        <v>2547593.7641634764</v>
      </c>
    </row>
    <row r="87" spans="1:14" s="163" customFormat="1" ht="12" hidden="1" customHeight="1" x14ac:dyDescent="0.2">
      <c r="A87" s="160"/>
      <c r="B87" s="161"/>
      <c r="C87" s="162"/>
      <c r="D87" s="162"/>
      <c r="E87" s="162"/>
      <c r="F87" s="162"/>
      <c r="G87" s="162"/>
      <c r="H87" s="162"/>
      <c r="I87" s="162"/>
      <c r="J87" s="162"/>
      <c r="K87" s="162"/>
      <c r="L87" s="162"/>
      <c r="M87" s="162"/>
      <c r="N87" s="162"/>
    </row>
    <row r="88" spans="1:14" s="163" customFormat="1" ht="12" x14ac:dyDescent="0.2">
      <c r="A88" s="160"/>
      <c r="B88" s="161" t="s">
        <v>869</v>
      </c>
      <c r="C88" s="162">
        <v>42</v>
      </c>
      <c r="D88" s="162">
        <v>480582</v>
      </c>
      <c r="E88" s="162">
        <v>3254.6632564482229</v>
      </c>
      <c r="F88" s="162">
        <v>516.39899467116311</v>
      </c>
      <c r="G88" s="162">
        <v>2738.2642617770589</v>
      </c>
      <c r="H88" s="162">
        <v>7352.6264406263163</v>
      </c>
      <c r="I88" s="162">
        <v>42</v>
      </c>
      <c r="J88" s="162">
        <v>480582</v>
      </c>
      <c r="K88" s="162">
        <v>830.38246448100062</v>
      </c>
      <c r="L88" s="162">
        <v>123.4684171245957</v>
      </c>
      <c r="M88" s="162">
        <v>706.91404735640344</v>
      </c>
      <c r="N88" s="162">
        <v>7352.6264406263163</v>
      </c>
    </row>
    <row r="90" spans="1:14" x14ac:dyDescent="0.2">
      <c r="A90" s="561" t="s">
        <v>80</v>
      </c>
      <c r="B90" s="561"/>
    </row>
    <row r="93" spans="1:14" x14ac:dyDescent="0.2">
      <c r="C93" s="171"/>
    </row>
    <row r="94" spans="1:14" x14ac:dyDescent="0.2">
      <c r="C94" s="171"/>
    </row>
    <row r="95" spans="1:14" x14ac:dyDescent="0.2">
      <c r="C95" s="171"/>
    </row>
    <row r="96" spans="1:14" x14ac:dyDescent="0.2">
      <c r="C96" s="171"/>
    </row>
  </sheetData>
  <mergeCells count="5">
    <mergeCell ref="I2:N2"/>
    <mergeCell ref="A90:B90"/>
    <mergeCell ref="A2:A3"/>
    <mergeCell ref="B2:B3"/>
    <mergeCell ref="C2:H2"/>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Normal="100" workbookViewId="0">
      <selection activeCell="A2" sqref="A2:A3"/>
    </sheetView>
  </sheetViews>
  <sheetFormatPr defaultRowHeight="12.75" x14ac:dyDescent="0.2"/>
  <cols>
    <col min="1" max="1" width="11.5703125" bestFit="1" customWidth="1"/>
    <col min="2" max="7" width="12.140625" bestFit="1" customWidth="1"/>
    <col min="8" max="8" width="15" bestFit="1" customWidth="1"/>
    <col min="9" max="9" width="9.7109375" bestFit="1" customWidth="1"/>
    <col min="10" max="10" width="19.42578125" bestFit="1" customWidth="1"/>
    <col min="11" max="11" width="4.7109375" bestFit="1" customWidth="1"/>
  </cols>
  <sheetData>
    <row r="1" spans="1:10" ht="15.75" customHeight="1" x14ac:dyDescent="0.2">
      <c r="A1" s="565" t="s">
        <v>1016</v>
      </c>
      <c r="B1" s="565"/>
      <c r="C1" s="565"/>
      <c r="D1" s="565"/>
      <c r="E1" s="565"/>
      <c r="F1" s="565"/>
      <c r="G1" s="565"/>
      <c r="H1" s="565"/>
      <c r="I1" s="565"/>
    </row>
    <row r="2" spans="1:10" s="5" customFormat="1" ht="18.75" customHeight="1" x14ac:dyDescent="0.2">
      <c r="A2" s="492" t="s">
        <v>569</v>
      </c>
      <c r="B2" s="464" t="s">
        <v>72</v>
      </c>
      <c r="C2" s="537"/>
      <c r="D2" s="465"/>
      <c r="E2" s="464" t="s">
        <v>121</v>
      </c>
      <c r="F2" s="537"/>
      <c r="G2" s="465"/>
      <c r="H2" s="464" t="s">
        <v>104</v>
      </c>
      <c r="I2" s="537"/>
      <c r="J2" s="465"/>
    </row>
    <row r="3" spans="1:10" s="5" customFormat="1" ht="34.5" customHeight="1" x14ac:dyDescent="0.2">
      <c r="A3" s="493"/>
      <c r="B3" s="47" t="s">
        <v>570</v>
      </c>
      <c r="C3" s="47" t="s">
        <v>571</v>
      </c>
      <c r="D3" s="47" t="s">
        <v>572</v>
      </c>
      <c r="E3" s="47" t="s">
        <v>570</v>
      </c>
      <c r="F3" s="47" t="s">
        <v>571</v>
      </c>
      <c r="G3" s="47" t="s">
        <v>572</v>
      </c>
      <c r="H3" s="47" t="s">
        <v>570</v>
      </c>
      <c r="I3" s="47" t="s">
        <v>571</v>
      </c>
      <c r="J3" s="47" t="s">
        <v>573</v>
      </c>
    </row>
    <row r="4" spans="1:10" s="5" customFormat="1" ht="22.5" customHeight="1" x14ac:dyDescent="0.2">
      <c r="A4" s="58" t="s">
        <v>24</v>
      </c>
      <c r="B4" s="55" t="s">
        <v>870</v>
      </c>
      <c r="C4" s="55" t="s">
        <v>871</v>
      </c>
      <c r="D4" s="54">
        <v>87879</v>
      </c>
      <c r="E4" s="55" t="s">
        <v>872</v>
      </c>
      <c r="F4" s="55" t="s">
        <v>873</v>
      </c>
      <c r="G4" s="55" t="s">
        <v>874</v>
      </c>
      <c r="H4" s="55" t="s">
        <v>875</v>
      </c>
      <c r="I4" s="55" t="s">
        <v>876</v>
      </c>
      <c r="J4" s="55" t="s">
        <v>877</v>
      </c>
    </row>
    <row r="5" spans="1:10" s="5" customFormat="1" ht="22.5" customHeight="1" x14ac:dyDescent="0.2">
      <c r="A5" s="58" t="s">
        <v>25</v>
      </c>
      <c r="B5" s="55">
        <v>296066.3</v>
      </c>
      <c r="C5" s="55">
        <v>256779.42</v>
      </c>
      <c r="D5" s="54">
        <v>39286.879999999997</v>
      </c>
      <c r="E5" s="55">
        <v>1039412.08</v>
      </c>
      <c r="F5" s="55">
        <v>810566.78</v>
      </c>
      <c r="G5" s="55">
        <v>228845.3</v>
      </c>
      <c r="H5" s="55">
        <v>1335478.3799999999</v>
      </c>
      <c r="I5" s="55">
        <v>1067346.2</v>
      </c>
      <c r="J5" s="55">
        <v>268132.18</v>
      </c>
    </row>
    <row r="6" spans="1:10" s="5" customFormat="1" ht="22.5" customHeight="1" x14ac:dyDescent="0.2">
      <c r="A6" s="58" t="s">
        <v>110</v>
      </c>
      <c r="B6" s="54">
        <v>46931.89</v>
      </c>
      <c r="C6" s="54">
        <v>51531.55</v>
      </c>
      <c r="D6" s="54">
        <v>-4599.66</v>
      </c>
      <c r="E6" s="55">
        <v>226460.99</v>
      </c>
      <c r="F6" s="55">
        <v>175640.89</v>
      </c>
      <c r="G6" s="54">
        <v>50820.1</v>
      </c>
      <c r="H6" s="55">
        <v>273392.88</v>
      </c>
      <c r="I6" s="55">
        <v>227172.44</v>
      </c>
      <c r="J6" s="54">
        <v>46220.44</v>
      </c>
    </row>
    <row r="7" spans="1:10" s="5" customFormat="1" ht="22.5" customHeight="1" x14ac:dyDescent="0.2">
      <c r="A7" s="58" t="s">
        <v>111</v>
      </c>
      <c r="B7" s="54">
        <v>61422.22</v>
      </c>
      <c r="C7" s="54">
        <v>56258.5</v>
      </c>
      <c r="D7" s="54">
        <v>5163.72</v>
      </c>
      <c r="E7" s="55">
        <v>242203.47</v>
      </c>
      <c r="F7" s="55">
        <v>210863.47</v>
      </c>
      <c r="G7" s="54">
        <v>31340</v>
      </c>
      <c r="H7" s="55">
        <v>303625.69</v>
      </c>
      <c r="I7" s="55">
        <v>267121.96999999997</v>
      </c>
      <c r="J7" s="54">
        <v>36503.72</v>
      </c>
    </row>
    <row r="8" spans="1:10" s="5" customFormat="1" ht="22.5" customHeight="1" x14ac:dyDescent="0.2">
      <c r="A8" s="58" t="s">
        <v>112</v>
      </c>
      <c r="B8" s="54">
        <v>47004.72</v>
      </c>
      <c r="C8" s="54">
        <v>40772.519999999997</v>
      </c>
      <c r="D8" s="54">
        <v>6232.2</v>
      </c>
      <c r="E8" s="55">
        <v>193686.07</v>
      </c>
      <c r="F8" s="55">
        <v>150115.54</v>
      </c>
      <c r="G8" s="54">
        <v>43570.53</v>
      </c>
      <c r="H8" s="55">
        <v>240690.79</v>
      </c>
      <c r="I8" s="55">
        <v>190888.06</v>
      </c>
      <c r="J8" s="54">
        <v>49802.73</v>
      </c>
    </row>
    <row r="9" spans="1:10" s="5" customFormat="1" ht="22.5" customHeight="1" x14ac:dyDescent="0.2">
      <c r="A9" s="58" t="s">
        <v>113</v>
      </c>
      <c r="B9" s="54">
        <v>69200.37</v>
      </c>
      <c r="C9" s="54">
        <v>54116.38</v>
      </c>
      <c r="D9" s="54">
        <v>15083.99</v>
      </c>
      <c r="E9" s="55">
        <v>205007.49</v>
      </c>
      <c r="F9" s="55">
        <v>152208.79</v>
      </c>
      <c r="G9" s="54">
        <v>52798.7</v>
      </c>
      <c r="H9" s="55">
        <v>274207.86</v>
      </c>
      <c r="I9" s="55">
        <v>206325.17</v>
      </c>
      <c r="J9" s="54">
        <v>67882.69</v>
      </c>
    </row>
    <row r="10" spans="1:10" s="5" customFormat="1" ht="22.5" customHeight="1" x14ac:dyDescent="0.2">
      <c r="A10" s="58" t="s">
        <v>114</v>
      </c>
      <c r="B10" s="54">
        <v>71507.100000000006</v>
      </c>
      <c r="C10" s="54">
        <v>54100.47</v>
      </c>
      <c r="D10" s="54">
        <v>17406.63</v>
      </c>
      <c r="E10" s="55">
        <v>172054.06</v>
      </c>
      <c r="F10" s="55">
        <v>121738.09</v>
      </c>
      <c r="G10" s="54">
        <v>50315.97</v>
      </c>
      <c r="H10" s="55">
        <v>243561.16</v>
      </c>
      <c r="I10" s="55">
        <v>175838.56</v>
      </c>
      <c r="J10" s="54">
        <v>67722.600000000006</v>
      </c>
    </row>
    <row r="11" spans="1:10" s="5" customFormat="1" ht="18.75" customHeight="1" x14ac:dyDescent="0.2">
      <c r="A11" s="418" t="s">
        <v>58</v>
      </c>
      <c r="B11" s="418"/>
      <c r="C11" s="418"/>
      <c r="D11" s="418"/>
      <c r="E11" s="418"/>
      <c r="F11" s="418"/>
      <c r="G11" s="418"/>
    </row>
    <row r="12" spans="1:10" s="5" customFormat="1" ht="18" customHeight="1" x14ac:dyDescent="0.2">
      <c r="A12" s="418" t="s">
        <v>128</v>
      </c>
      <c r="B12" s="418"/>
      <c r="C12" s="418"/>
      <c r="D12" s="418"/>
      <c r="E12" s="418"/>
      <c r="F12" s="418"/>
      <c r="G12" s="418"/>
    </row>
    <row r="13" spans="1:10" s="5" customFormat="1" ht="28.35" customHeight="1" x14ac:dyDescent="0.2"/>
  </sheetData>
  <mergeCells count="7">
    <mergeCell ref="A12:G12"/>
    <mergeCell ref="A1:I1"/>
    <mergeCell ref="A2:A3"/>
    <mergeCell ref="B2:D2"/>
    <mergeCell ref="E2:G2"/>
    <mergeCell ref="H2:J2"/>
    <mergeCell ref="A11:G11"/>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zoomScaleNormal="100" workbookViewId="0">
      <selection activeCell="A16" sqref="A16:O16"/>
    </sheetView>
  </sheetViews>
  <sheetFormatPr defaultColWidth="10.42578125" defaultRowHeight="15" x14ac:dyDescent="0.25"/>
  <cols>
    <col min="1" max="16384" width="10.42578125" style="93"/>
  </cols>
  <sheetData>
    <row r="1" spans="1:17" ht="17.25" customHeight="1" x14ac:dyDescent="0.25">
      <c r="A1" s="446" t="s">
        <v>732</v>
      </c>
      <c r="B1" s="446"/>
      <c r="C1" s="446"/>
      <c r="D1" s="446"/>
      <c r="E1" s="446"/>
      <c r="F1" s="446"/>
      <c r="G1" s="446"/>
      <c r="H1" s="446"/>
      <c r="I1" s="446"/>
      <c r="J1" s="446"/>
      <c r="K1" s="446"/>
      <c r="L1" s="446"/>
      <c r="M1" s="446"/>
      <c r="N1" s="446"/>
      <c r="O1" s="446"/>
    </row>
    <row r="2" spans="1:17" ht="17.25" customHeight="1" x14ac:dyDescent="0.25">
      <c r="A2" s="440" t="s">
        <v>101</v>
      </c>
      <c r="B2" s="441" t="s">
        <v>729</v>
      </c>
      <c r="C2" s="441"/>
      <c r="D2" s="441"/>
      <c r="E2" s="441"/>
      <c r="F2" s="441"/>
      <c r="G2" s="441"/>
      <c r="H2" s="441"/>
      <c r="I2" s="441"/>
      <c r="J2" s="441"/>
      <c r="K2" s="441"/>
      <c r="L2" s="441"/>
      <c r="M2" s="441"/>
      <c r="N2" s="441"/>
      <c r="O2" s="441"/>
      <c r="P2" s="443" t="s">
        <v>730</v>
      </c>
      <c r="Q2" s="443"/>
    </row>
    <row r="3" spans="1:17" s="94" customFormat="1" ht="18" customHeight="1" x14ac:dyDescent="0.2">
      <c r="A3" s="440"/>
      <c r="B3" s="442" t="s">
        <v>104</v>
      </c>
      <c r="C3" s="442"/>
      <c r="D3" s="442" t="s">
        <v>115</v>
      </c>
      <c r="E3" s="442"/>
      <c r="F3" s="442"/>
      <c r="G3" s="442"/>
      <c r="H3" s="442" t="s">
        <v>116</v>
      </c>
      <c r="I3" s="442"/>
      <c r="J3" s="442"/>
      <c r="K3" s="442"/>
      <c r="L3" s="442" t="s">
        <v>117</v>
      </c>
      <c r="M3" s="442"/>
      <c r="N3" s="442"/>
      <c r="O3" s="442"/>
      <c r="P3" s="444" t="s">
        <v>126</v>
      </c>
      <c r="Q3" s="445" t="s">
        <v>731</v>
      </c>
    </row>
    <row r="4" spans="1:17" s="94" customFormat="1" ht="18" customHeight="1" x14ac:dyDescent="0.2">
      <c r="A4" s="440"/>
      <c r="B4" s="442"/>
      <c r="C4" s="442"/>
      <c r="D4" s="104" t="s">
        <v>118</v>
      </c>
      <c r="E4" s="104"/>
      <c r="F4" s="104" t="s">
        <v>71</v>
      </c>
      <c r="G4" s="104"/>
      <c r="H4" s="104" t="s">
        <v>119</v>
      </c>
      <c r="I4" s="104"/>
      <c r="J4" s="104" t="s">
        <v>120</v>
      </c>
      <c r="K4" s="104"/>
      <c r="L4" s="104" t="s">
        <v>122</v>
      </c>
      <c r="M4" s="104"/>
      <c r="N4" s="104" t="s">
        <v>123</v>
      </c>
      <c r="O4" s="104"/>
      <c r="P4" s="444"/>
      <c r="Q4" s="445"/>
    </row>
    <row r="5" spans="1:17" s="94" customFormat="1" ht="30" customHeight="1" x14ac:dyDescent="0.2">
      <c r="A5" s="440"/>
      <c r="B5" s="105" t="s">
        <v>124</v>
      </c>
      <c r="C5" s="105" t="s">
        <v>726</v>
      </c>
      <c r="D5" s="105" t="s">
        <v>124</v>
      </c>
      <c r="E5" s="105" t="s">
        <v>726</v>
      </c>
      <c r="F5" s="105" t="s">
        <v>124</v>
      </c>
      <c r="G5" s="105" t="s">
        <v>726</v>
      </c>
      <c r="H5" s="105" t="s">
        <v>124</v>
      </c>
      <c r="I5" s="105" t="s">
        <v>726</v>
      </c>
      <c r="J5" s="105" t="s">
        <v>124</v>
      </c>
      <c r="K5" s="105" t="s">
        <v>726</v>
      </c>
      <c r="L5" s="105" t="s">
        <v>124</v>
      </c>
      <c r="M5" s="105" t="s">
        <v>726</v>
      </c>
      <c r="N5" s="105" t="s">
        <v>124</v>
      </c>
      <c r="O5" s="105" t="s">
        <v>726</v>
      </c>
      <c r="P5" s="444"/>
      <c r="Q5" s="445"/>
    </row>
    <row r="6" spans="1:17" s="94" customFormat="1" ht="15" customHeight="1" x14ac:dyDescent="0.25">
      <c r="A6" s="106" t="s">
        <v>24</v>
      </c>
      <c r="B6" s="111">
        <f>D6+F6+P6</f>
        <v>158</v>
      </c>
      <c r="C6" s="111">
        <f>E6+G6+Q6</f>
        <v>54914.19</v>
      </c>
      <c r="D6" s="107">
        <v>123</v>
      </c>
      <c r="E6" s="108">
        <v>16086.54</v>
      </c>
      <c r="F6" s="107">
        <v>10</v>
      </c>
      <c r="G6" s="108">
        <v>2148.65</v>
      </c>
      <c r="H6" s="107">
        <v>10</v>
      </c>
      <c r="I6" s="108">
        <v>2148.65</v>
      </c>
      <c r="J6" s="107">
        <v>123</v>
      </c>
      <c r="K6" s="108">
        <v>16086.54</v>
      </c>
      <c r="L6" s="107">
        <v>6</v>
      </c>
      <c r="M6" s="108">
        <v>512.57000000000005</v>
      </c>
      <c r="N6" s="107">
        <v>127</v>
      </c>
      <c r="O6" s="108">
        <v>17722.62</v>
      </c>
      <c r="P6" s="102">
        <v>25</v>
      </c>
      <c r="Q6" s="103">
        <v>36679</v>
      </c>
    </row>
    <row r="7" spans="1:17" s="94" customFormat="1" ht="15" customHeight="1" x14ac:dyDescent="0.25">
      <c r="A7" s="106" t="s">
        <v>25</v>
      </c>
      <c r="B7" s="111">
        <f>D7+F7+P7</f>
        <v>53</v>
      </c>
      <c r="C7" s="111">
        <f>E7+G7+Q7</f>
        <v>66422.547000000006</v>
      </c>
      <c r="D7" s="107">
        <f>SUM(D8:D12)</f>
        <v>30</v>
      </c>
      <c r="E7" s="108">
        <f>SUM(E8:E12)</f>
        <v>8432.48</v>
      </c>
      <c r="F7" s="107">
        <f t="shared" ref="F7:Q7" si="0">SUM(F8:F12)</f>
        <v>9</v>
      </c>
      <c r="G7" s="108">
        <f>SUM(G8:G12)</f>
        <v>51020.127</v>
      </c>
      <c r="H7" s="107">
        <f t="shared" si="0"/>
        <v>10</v>
      </c>
      <c r="I7" s="108">
        <f>SUM(I8:I12)</f>
        <v>51031.880000000005</v>
      </c>
      <c r="J7" s="107">
        <f t="shared" si="0"/>
        <v>29</v>
      </c>
      <c r="K7" s="108">
        <f>SUM(K8:K12)</f>
        <v>8420.73</v>
      </c>
      <c r="L7" s="107">
        <f t="shared" si="0"/>
        <v>0</v>
      </c>
      <c r="M7" s="107">
        <f t="shared" si="0"/>
        <v>0</v>
      </c>
      <c r="N7" s="107">
        <f t="shared" si="0"/>
        <v>39</v>
      </c>
      <c r="O7" s="107">
        <f t="shared" si="0"/>
        <v>59452.61</v>
      </c>
      <c r="P7" s="107">
        <f t="shared" si="0"/>
        <v>14</v>
      </c>
      <c r="Q7" s="107">
        <f t="shared" si="0"/>
        <v>6969.9400000000005</v>
      </c>
    </row>
    <row r="8" spans="1:17" s="94" customFormat="1" ht="15" customHeight="1" x14ac:dyDescent="0.25">
      <c r="A8" s="109" t="s">
        <v>110</v>
      </c>
      <c r="B8" s="111">
        <f t="shared" ref="B8:B12" si="1">D8+F8+P8</f>
        <v>15</v>
      </c>
      <c r="C8" s="111">
        <f t="shared" ref="C8:C12" si="2">E8+G8+Q8</f>
        <v>30424.01</v>
      </c>
      <c r="D8" s="107">
        <v>8</v>
      </c>
      <c r="E8" s="108">
        <v>3220.96</v>
      </c>
      <c r="F8" s="107">
        <v>2</v>
      </c>
      <c r="G8" s="108">
        <v>25012</v>
      </c>
      <c r="H8" s="107">
        <v>2</v>
      </c>
      <c r="I8" s="108">
        <v>25012</v>
      </c>
      <c r="J8" s="107">
        <v>8</v>
      </c>
      <c r="K8" s="108">
        <v>3220.96</v>
      </c>
      <c r="L8" s="107">
        <v>0</v>
      </c>
      <c r="M8" s="108">
        <v>0</v>
      </c>
      <c r="N8" s="107">
        <v>10</v>
      </c>
      <c r="O8" s="108">
        <v>28232.959999999999</v>
      </c>
      <c r="P8" s="102">
        <v>5</v>
      </c>
      <c r="Q8" s="103">
        <v>2191.0500000000002</v>
      </c>
    </row>
    <row r="9" spans="1:17" s="94" customFormat="1" ht="15" customHeight="1" x14ac:dyDescent="0.25">
      <c r="A9" s="110">
        <v>43586</v>
      </c>
      <c r="B9" s="111">
        <f t="shared" si="1"/>
        <v>11</v>
      </c>
      <c r="C9" s="111">
        <f t="shared" si="2"/>
        <v>25526.720000000001</v>
      </c>
      <c r="D9" s="107">
        <v>5</v>
      </c>
      <c r="E9" s="108">
        <v>105.83</v>
      </c>
      <c r="F9" s="107">
        <v>2</v>
      </c>
      <c r="G9" s="108">
        <v>24372.46</v>
      </c>
      <c r="H9" s="107">
        <v>2</v>
      </c>
      <c r="I9" s="108">
        <v>24372.46</v>
      </c>
      <c r="J9" s="107">
        <v>5</v>
      </c>
      <c r="K9" s="108">
        <v>105.83</v>
      </c>
      <c r="L9" s="107">
        <v>0</v>
      </c>
      <c r="M9" s="108">
        <v>0</v>
      </c>
      <c r="N9" s="107">
        <v>7</v>
      </c>
      <c r="O9" s="108">
        <v>24478.29</v>
      </c>
      <c r="P9" s="102">
        <v>4</v>
      </c>
      <c r="Q9" s="103">
        <v>1048.43</v>
      </c>
    </row>
    <row r="10" spans="1:17" s="94" customFormat="1" ht="15" customHeight="1" x14ac:dyDescent="0.25">
      <c r="A10" s="110">
        <v>43617</v>
      </c>
      <c r="B10" s="111">
        <f t="shared" si="1"/>
        <v>11</v>
      </c>
      <c r="C10" s="111">
        <f t="shared" si="2"/>
        <v>1505.527</v>
      </c>
      <c r="D10" s="107">
        <v>8</v>
      </c>
      <c r="E10" s="108">
        <v>559.1</v>
      </c>
      <c r="F10" s="107">
        <v>1</v>
      </c>
      <c r="G10" s="108">
        <v>9.9670000000000005</v>
      </c>
      <c r="H10" s="107">
        <v>2</v>
      </c>
      <c r="I10" s="108">
        <v>21.72</v>
      </c>
      <c r="J10" s="107">
        <v>7</v>
      </c>
      <c r="K10" s="108">
        <v>547.35</v>
      </c>
      <c r="L10" s="107">
        <v>0</v>
      </c>
      <c r="M10" s="108">
        <v>0</v>
      </c>
      <c r="N10" s="107">
        <v>9</v>
      </c>
      <c r="O10" s="108">
        <v>569.07000000000005</v>
      </c>
      <c r="P10" s="102">
        <v>2</v>
      </c>
      <c r="Q10" s="103">
        <v>936.46</v>
      </c>
    </row>
    <row r="11" spans="1:17" s="94" customFormat="1" ht="15" customHeight="1" x14ac:dyDescent="0.25">
      <c r="A11" s="110">
        <v>43647</v>
      </c>
      <c r="B11" s="111">
        <f t="shared" si="1"/>
        <v>8</v>
      </c>
      <c r="C11" s="111">
        <f t="shared" si="2"/>
        <v>2023.36</v>
      </c>
      <c r="D11" s="107">
        <v>5</v>
      </c>
      <c r="E11" s="108">
        <f>489.15+7.94+2.48</f>
        <v>499.57</v>
      </c>
      <c r="F11" s="107">
        <v>3</v>
      </c>
      <c r="G11" s="108">
        <v>1523.79</v>
      </c>
      <c r="H11" s="107">
        <v>3</v>
      </c>
      <c r="I11" s="108">
        <v>1523.79</v>
      </c>
      <c r="J11" s="107">
        <v>5</v>
      </c>
      <c r="K11" s="108">
        <f>489.15+7.94+2.48</f>
        <v>499.57</v>
      </c>
      <c r="L11" s="107">
        <v>0</v>
      </c>
      <c r="M11" s="108">
        <v>0</v>
      </c>
      <c r="N11" s="107">
        <v>8</v>
      </c>
      <c r="O11" s="108">
        <v>2023.36</v>
      </c>
      <c r="P11" s="102">
        <v>0</v>
      </c>
      <c r="Q11" s="102">
        <v>0</v>
      </c>
    </row>
    <row r="12" spans="1:17" s="94" customFormat="1" ht="15" customHeight="1" x14ac:dyDescent="0.25">
      <c r="A12" s="110">
        <v>43679</v>
      </c>
      <c r="B12" s="111">
        <f t="shared" si="1"/>
        <v>8</v>
      </c>
      <c r="C12" s="111">
        <f t="shared" si="2"/>
        <v>6942.93</v>
      </c>
      <c r="D12" s="107">
        <v>4</v>
      </c>
      <c r="E12" s="108">
        <v>4047.02</v>
      </c>
      <c r="F12" s="107">
        <v>1</v>
      </c>
      <c r="G12" s="108">
        <v>101.91</v>
      </c>
      <c r="H12" s="107">
        <v>1</v>
      </c>
      <c r="I12" s="108">
        <v>101.91</v>
      </c>
      <c r="J12" s="107">
        <v>4</v>
      </c>
      <c r="K12" s="108">
        <v>4047.02</v>
      </c>
      <c r="L12" s="107">
        <v>0</v>
      </c>
      <c r="M12" s="108">
        <v>0</v>
      </c>
      <c r="N12" s="107">
        <v>5</v>
      </c>
      <c r="O12" s="108">
        <v>4148.9299999999994</v>
      </c>
      <c r="P12" s="102">
        <v>3</v>
      </c>
      <c r="Q12" s="102">
        <v>2794</v>
      </c>
    </row>
    <row r="13" spans="1:17" s="100" customFormat="1" ht="15" customHeight="1" x14ac:dyDescent="0.25">
      <c r="A13" s="97" t="s">
        <v>57</v>
      </c>
      <c r="B13" s="98"/>
      <c r="C13" s="98"/>
      <c r="D13" s="98"/>
      <c r="E13" s="99"/>
      <c r="F13" s="98"/>
      <c r="G13" s="99"/>
      <c r="H13" s="98"/>
      <c r="I13" s="99"/>
      <c r="J13" s="98"/>
      <c r="K13" s="99"/>
      <c r="L13" s="98"/>
      <c r="M13" s="99"/>
      <c r="N13" s="98"/>
      <c r="O13" s="99"/>
    </row>
    <row r="14" spans="1:17" s="101" customFormat="1" ht="13.5" customHeight="1" x14ac:dyDescent="0.2">
      <c r="A14" s="438" t="s">
        <v>727</v>
      </c>
      <c r="B14" s="438"/>
      <c r="C14" s="438"/>
      <c r="D14" s="438"/>
      <c r="E14" s="438"/>
      <c r="F14" s="438"/>
      <c r="G14" s="438"/>
      <c r="H14" s="438"/>
      <c r="I14" s="438"/>
      <c r="J14" s="438"/>
      <c r="K14" s="438"/>
      <c r="L14" s="438"/>
      <c r="M14" s="438"/>
      <c r="N14" s="438"/>
      <c r="O14" s="438"/>
    </row>
    <row r="15" spans="1:17" s="101" customFormat="1" ht="13.5" customHeight="1" x14ac:dyDescent="0.2">
      <c r="A15" s="439" t="s">
        <v>728</v>
      </c>
      <c r="B15" s="439"/>
      <c r="C15" s="439"/>
      <c r="D15" s="439"/>
      <c r="E15" s="439"/>
      <c r="F15" s="439"/>
      <c r="G15" s="439"/>
      <c r="H15" s="439"/>
      <c r="I15" s="439"/>
      <c r="J15" s="439"/>
      <c r="K15" s="439"/>
      <c r="L15" s="439"/>
      <c r="M15" s="439"/>
      <c r="N15" s="439"/>
      <c r="O15" s="439"/>
    </row>
    <row r="16" spans="1:17" s="101" customFormat="1" ht="13.5" customHeight="1" x14ac:dyDescent="0.2">
      <c r="A16" s="438" t="s">
        <v>157</v>
      </c>
      <c r="B16" s="438"/>
      <c r="C16" s="438"/>
      <c r="D16" s="438"/>
      <c r="E16" s="438"/>
      <c r="F16" s="438"/>
      <c r="G16" s="438"/>
      <c r="H16" s="438"/>
      <c r="I16" s="438"/>
      <c r="J16" s="438"/>
      <c r="K16" s="438"/>
      <c r="L16" s="438"/>
      <c r="M16" s="438"/>
      <c r="N16" s="438"/>
      <c r="O16" s="438"/>
    </row>
    <row r="17" spans="1:15" s="101" customFormat="1" ht="13.5" customHeight="1" x14ac:dyDescent="0.2">
      <c r="A17" s="438" t="s">
        <v>80</v>
      </c>
      <c r="B17" s="438"/>
      <c r="C17" s="438"/>
      <c r="D17" s="438"/>
      <c r="E17" s="438"/>
      <c r="F17" s="438"/>
      <c r="G17" s="438"/>
      <c r="H17" s="438"/>
      <c r="I17" s="438"/>
      <c r="J17" s="438"/>
      <c r="K17" s="438"/>
      <c r="L17" s="438"/>
      <c r="M17" s="438"/>
      <c r="N17" s="438"/>
      <c r="O17" s="438"/>
    </row>
    <row r="18" spans="1:15" s="100" customFormat="1" ht="26.1" customHeight="1" x14ac:dyDescent="0.2"/>
    <row r="21" spans="1:15" x14ac:dyDescent="0.25">
      <c r="I21" s="133"/>
    </row>
  </sheetData>
  <mergeCells count="14">
    <mergeCell ref="P2:Q2"/>
    <mergeCell ref="P3:P5"/>
    <mergeCell ref="Q3:Q5"/>
    <mergeCell ref="A1:O1"/>
    <mergeCell ref="L3:O3"/>
    <mergeCell ref="A14:O14"/>
    <mergeCell ref="A15:O15"/>
    <mergeCell ref="A16:O16"/>
    <mergeCell ref="A17:O17"/>
    <mergeCell ref="A2:A5"/>
    <mergeCell ref="B2:O2"/>
    <mergeCell ref="B3:C4"/>
    <mergeCell ref="D3:G3"/>
    <mergeCell ref="H3:K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zoomScaleNormal="100" workbookViewId="0">
      <selection activeCell="G26" sqref="G26"/>
    </sheetView>
  </sheetViews>
  <sheetFormatPr defaultRowHeight="12.75" x14ac:dyDescent="0.2"/>
  <cols>
    <col min="1" max="1" width="21.140625" bestFit="1" customWidth="1"/>
    <col min="2" max="5" width="21.140625" customWidth="1"/>
    <col min="6" max="8" width="17.7109375" bestFit="1" customWidth="1"/>
    <col min="9" max="9" width="17.7109375" customWidth="1"/>
  </cols>
  <sheetData>
    <row r="1" spans="1:9" ht="15" customHeight="1" x14ac:dyDescent="0.2">
      <c r="A1" s="468" t="s">
        <v>1017</v>
      </c>
      <c r="B1" s="468"/>
      <c r="C1" s="468"/>
      <c r="D1" s="468"/>
      <c r="E1" s="468"/>
      <c r="F1" s="468"/>
      <c r="G1" s="468"/>
      <c r="H1" s="468"/>
      <c r="I1" s="1"/>
    </row>
    <row r="2" spans="1:9" s="5" customFormat="1" ht="18" customHeight="1" x14ac:dyDescent="0.2">
      <c r="A2" s="43" t="s">
        <v>101</v>
      </c>
      <c r="B2" s="7" t="s">
        <v>24</v>
      </c>
      <c r="C2" s="7" t="s">
        <v>24</v>
      </c>
      <c r="D2" s="7" t="s">
        <v>24</v>
      </c>
      <c r="F2" s="7" t="s">
        <v>25</v>
      </c>
      <c r="G2" s="7" t="s">
        <v>25</v>
      </c>
      <c r="H2" s="7" t="s">
        <v>25</v>
      </c>
      <c r="I2" s="7"/>
    </row>
    <row r="3" spans="1:9" s="5" customFormat="1" ht="27" customHeight="1" x14ac:dyDescent="0.2">
      <c r="A3" s="27" t="s">
        <v>574</v>
      </c>
      <c r="B3" s="26" t="s">
        <v>575</v>
      </c>
      <c r="C3" s="26" t="s">
        <v>576</v>
      </c>
      <c r="D3" s="26" t="s">
        <v>577</v>
      </c>
      <c r="E3" s="26" t="s">
        <v>104</v>
      </c>
      <c r="F3" s="26" t="s">
        <v>575</v>
      </c>
      <c r="G3" s="26" t="s">
        <v>576</v>
      </c>
      <c r="H3" s="26" t="s">
        <v>577</v>
      </c>
      <c r="I3" s="26" t="s">
        <v>104</v>
      </c>
    </row>
    <row r="4" spans="1:9" s="5" customFormat="1" ht="18" customHeight="1" x14ac:dyDescent="0.2">
      <c r="A4" s="3" t="s">
        <v>578</v>
      </c>
      <c r="B4" s="41">
        <v>138829</v>
      </c>
      <c r="C4" s="28">
        <v>6853</v>
      </c>
      <c r="D4" s="28">
        <v>4038</v>
      </c>
      <c r="E4" s="28">
        <f>B4+C4+D4</f>
        <v>149720</v>
      </c>
      <c r="F4" s="41">
        <v>147490</v>
      </c>
      <c r="G4" s="28">
        <v>7768</v>
      </c>
      <c r="H4" s="28">
        <v>4127</v>
      </c>
      <c r="I4" s="28">
        <f>F4+G4+H4</f>
        <v>159385</v>
      </c>
    </row>
    <row r="5" spans="1:9" s="5" customFormat="1" ht="18" customHeight="1" x14ac:dyDescent="0.2">
      <c r="A5" s="76" t="s">
        <v>579</v>
      </c>
      <c r="B5" s="3"/>
      <c r="C5" s="3"/>
      <c r="D5" s="3"/>
      <c r="F5" s="3"/>
      <c r="G5" s="3"/>
      <c r="H5" s="3"/>
      <c r="I5" s="3"/>
    </row>
    <row r="6" spans="1:9" s="5" customFormat="1" ht="18" customHeight="1" x14ac:dyDescent="0.2">
      <c r="A6" s="3" t="s">
        <v>580</v>
      </c>
      <c r="B6" s="41">
        <v>111995.61</v>
      </c>
      <c r="C6" s="28">
        <v>18477.080000000002</v>
      </c>
      <c r="D6" s="28">
        <v>0</v>
      </c>
      <c r="E6" s="28">
        <f t="shared" ref="E6:E13" si="0">B6+C6+D6</f>
        <v>130472.69</v>
      </c>
      <c r="F6" s="41">
        <v>107462.264</v>
      </c>
      <c r="G6" s="28">
        <v>18573.906999999999</v>
      </c>
      <c r="H6" s="28">
        <v>0</v>
      </c>
      <c r="I6" s="28">
        <f t="shared" ref="I6:I13" si="1">F6+G6+H6</f>
        <v>126036.171</v>
      </c>
    </row>
    <row r="7" spans="1:9" s="5" customFormat="1" ht="18" customHeight="1" x14ac:dyDescent="0.2">
      <c r="A7" s="3" t="s">
        <v>581</v>
      </c>
      <c r="B7" s="28">
        <v>458.85</v>
      </c>
      <c r="C7" s="28">
        <v>74.69</v>
      </c>
      <c r="D7" s="28">
        <v>0</v>
      </c>
      <c r="E7" s="28">
        <f t="shared" si="0"/>
        <v>533.54</v>
      </c>
      <c r="F7" s="28">
        <v>529.10900000000004</v>
      </c>
      <c r="G7" s="28">
        <v>268.40199999999999</v>
      </c>
      <c r="H7" s="28">
        <v>0</v>
      </c>
      <c r="I7" s="28">
        <f t="shared" si="1"/>
        <v>797.51099999999997</v>
      </c>
    </row>
    <row r="8" spans="1:9" s="5" customFormat="1" ht="18" customHeight="1" x14ac:dyDescent="0.2">
      <c r="A8" s="3" t="s">
        <v>582</v>
      </c>
      <c r="B8" s="41">
        <v>1160856.72</v>
      </c>
      <c r="C8" s="28">
        <v>74701.850000000006</v>
      </c>
      <c r="D8" s="28">
        <v>0</v>
      </c>
      <c r="E8" s="28">
        <f t="shared" si="0"/>
        <v>1235558.57</v>
      </c>
      <c r="F8" s="41">
        <v>1231149.477</v>
      </c>
      <c r="G8" s="28">
        <v>78290.73</v>
      </c>
      <c r="H8" s="28">
        <v>0</v>
      </c>
      <c r="I8" s="28">
        <f t="shared" si="1"/>
        <v>1309440.2069999999</v>
      </c>
    </row>
    <row r="9" spans="1:9" s="5" customFormat="1" ht="18" customHeight="1" x14ac:dyDescent="0.2">
      <c r="A9" s="3" t="s">
        <v>583</v>
      </c>
      <c r="B9" s="28">
        <v>752.86</v>
      </c>
      <c r="C9" s="28">
        <v>530.57000000000005</v>
      </c>
      <c r="D9" s="28">
        <v>0</v>
      </c>
      <c r="E9" s="28">
        <f t="shared" si="0"/>
        <v>1283.43</v>
      </c>
      <c r="F9" s="28">
        <v>1196.2090000000001</v>
      </c>
      <c r="G9" s="28">
        <v>779.77599999999995</v>
      </c>
      <c r="H9" s="28">
        <v>0</v>
      </c>
      <c r="I9" s="28">
        <f t="shared" si="1"/>
        <v>1975.9850000000001</v>
      </c>
    </row>
    <row r="10" spans="1:9" s="5" customFormat="1" ht="18" customHeight="1" x14ac:dyDescent="0.2">
      <c r="A10" s="3" t="s">
        <v>584</v>
      </c>
      <c r="B10" s="28">
        <v>466.12</v>
      </c>
      <c r="C10" s="28">
        <v>-1.24</v>
      </c>
      <c r="D10" s="28">
        <v>0</v>
      </c>
      <c r="E10" s="28">
        <f t="shared" si="0"/>
        <v>464.88</v>
      </c>
      <c r="F10" s="28">
        <v>408.55599999999998</v>
      </c>
      <c r="G10" s="28">
        <v>-1.08</v>
      </c>
      <c r="H10" s="28">
        <v>0</v>
      </c>
      <c r="I10" s="28">
        <f t="shared" si="1"/>
        <v>407.476</v>
      </c>
    </row>
    <row r="11" spans="1:9" s="5" customFormat="1" ht="18" customHeight="1" x14ac:dyDescent="0.2">
      <c r="A11" s="3" t="s">
        <v>51</v>
      </c>
      <c r="B11" s="28">
        <v>14112.76</v>
      </c>
      <c r="C11" s="28">
        <v>13856.15</v>
      </c>
      <c r="D11" s="28">
        <v>0</v>
      </c>
      <c r="E11" s="28">
        <f t="shared" si="0"/>
        <v>27968.91</v>
      </c>
      <c r="F11" s="28">
        <v>13863.328</v>
      </c>
      <c r="G11" s="28">
        <v>15102.968000000001</v>
      </c>
      <c r="H11" s="28">
        <v>0</v>
      </c>
      <c r="I11" s="28">
        <f t="shared" si="1"/>
        <v>28966.296000000002</v>
      </c>
    </row>
    <row r="12" spans="1:9" s="5" customFormat="1" ht="18" customHeight="1" x14ac:dyDescent="0.2">
      <c r="A12" s="3" t="s">
        <v>233</v>
      </c>
      <c r="B12" s="28">
        <v>14498.29</v>
      </c>
      <c r="C12" s="28">
        <v>1392.08</v>
      </c>
      <c r="D12" s="28">
        <v>0</v>
      </c>
      <c r="E12" s="28">
        <f t="shared" si="0"/>
        <v>15890.37</v>
      </c>
      <c r="F12" s="28">
        <v>6603.9489999999996</v>
      </c>
      <c r="G12" s="28">
        <v>1989.597</v>
      </c>
      <c r="H12" s="28">
        <v>0</v>
      </c>
      <c r="I12" s="28">
        <f t="shared" si="1"/>
        <v>8593.5460000000003</v>
      </c>
    </row>
    <row r="13" spans="1:9" s="5" customFormat="1" ht="18" customHeight="1" x14ac:dyDescent="0.2">
      <c r="A13" s="3" t="s">
        <v>104</v>
      </c>
      <c r="B13" s="41">
        <v>1303141.21</v>
      </c>
      <c r="C13" s="41">
        <v>109031.18</v>
      </c>
      <c r="D13" s="41">
        <v>193620</v>
      </c>
      <c r="E13" s="28">
        <f t="shared" si="0"/>
        <v>1605792.39</v>
      </c>
      <c r="F13" s="41">
        <v>1361212.892</v>
      </c>
      <c r="G13" s="41">
        <v>115004.3</v>
      </c>
      <c r="H13" s="41">
        <v>193955.99799999999</v>
      </c>
      <c r="I13" s="28">
        <f t="shared" si="1"/>
        <v>1670173.19</v>
      </c>
    </row>
    <row r="14" spans="1:9" s="5" customFormat="1" ht="24.75" customHeight="1" x14ac:dyDescent="0.2">
      <c r="A14" s="467" t="s">
        <v>585</v>
      </c>
      <c r="B14" s="467"/>
      <c r="C14" s="467"/>
      <c r="D14" s="467"/>
      <c r="E14" s="467"/>
      <c r="F14" s="467"/>
      <c r="G14" s="467"/>
      <c r="H14" s="467"/>
      <c r="I14" s="467"/>
    </row>
    <row r="15" spans="1:9" s="5" customFormat="1" ht="13.5" customHeight="1" x14ac:dyDescent="0.2">
      <c r="A15" s="467" t="s">
        <v>58</v>
      </c>
      <c r="B15" s="467"/>
      <c r="C15" s="467"/>
      <c r="D15" s="467"/>
      <c r="E15" s="467"/>
      <c r="F15" s="467"/>
      <c r="G15" s="467"/>
      <c r="H15" s="467"/>
      <c r="I15" s="467"/>
    </row>
    <row r="16" spans="1:9" s="5" customFormat="1" ht="13.5" customHeight="1" x14ac:dyDescent="0.2">
      <c r="A16" s="467" t="s">
        <v>80</v>
      </c>
      <c r="B16" s="467"/>
      <c r="C16" s="467"/>
      <c r="D16" s="467"/>
      <c r="E16" s="467"/>
      <c r="F16" s="467"/>
      <c r="G16" s="467"/>
      <c r="H16" s="467"/>
      <c r="I16" s="467"/>
    </row>
    <row r="17" s="5" customFormat="1" ht="28.35" customHeight="1" x14ac:dyDescent="0.2"/>
  </sheetData>
  <mergeCells count="4">
    <mergeCell ref="A1:H1"/>
    <mergeCell ref="A14:I14"/>
    <mergeCell ref="A15:I15"/>
    <mergeCell ref="A16:I16"/>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zoomScaleNormal="100" workbookViewId="0">
      <selection activeCell="B17" sqref="B17"/>
    </sheetView>
  </sheetViews>
  <sheetFormatPr defaultRowHeight="12.75" x14ac:dyDescent="0.2"/>
  <cols>
    <col min="1" max="1" width="80.85546875" bestFit="1" customWidth="1"/>
    <col min="2" max="2" width="8.42578125" bestFit="1" customWidth="1"/>
    <col min="3" max="3" width="12.85546875" bestFit="1" customWidth="1"/>
    <col min="4" max="4" width="13.140625" bestFit="1" customWidth="1"/>
    <col min="5" max="7" width="12.28515625" bestFit="1" customWidth="1"/>
    <col min="8" max="8" width="10.140625" bestFit="1" customWidth="1"/>
    <col min="9" max="9" width="11" bestFit="1" customWidth="1"/>
    <col min="10" max="11" width="12.28515625" bestFit="1" customWidth="1"/>
    <col min="12" max="12" width="10" bestFit="1" customWidth="1"/>
    <col min="13" max="13" width="1.5703125" bestFit="1" customWidth="1"/>
    <col min="14" max="14" width="0.28515625" bestFit="1" customWidth="1"/>
    <col min="15" max="15" width="4.7109375" bestFit="1" customWidth="1"/>
  </cols>
  <sheetData>
    <row r="1" spans="1:14" ht="15.75" customHeight="1" x14ac:dyDescent="0.2">
      <c r="A1" s="6" t="s">
        <v>1018</v>
      </c>
    </row>
    <row r="2" spans="1:14" s="5" customFormat="1" ht="18.75" customHeight="1" x14ac:dyDescent="0.2">
      <c r="A2" s="568" t="s">
        <v>586</v>
      </c>
      <c r="B2" s="568" t="s">
        <v>587</v>
      </c>
      <c r="C2" s="464" t="s">
        <v>588</v>
      </c>
      <c r="D2" s="537"/>
      <c r="E2" s="537"/>
      <c r="F2" s="537"/>
      <c r="G2" s="537"/>
      <c r="H2" s="464" t="s">
        <v>589</v>
      </c>
      <c r="I2" s="537"/>
      <c r="J2" s="537"/>
      <c r="K2" s="537"/>
      <c r="L2" s="537"/>
      <c r="M2" s="465"/>
      <c r="N2" s="77"/>
    </row>
    <row r="3" spans="1:14" s="5" customFormat="1" ht="37.5" customHeight="1" x14ac:dyDescent="0.2">
      <c r="A3" s="569"/>
      <c r="B3" s="569"/>
      <c r="C3" s="35" t="s">
        <v>114</v>
      </c>
      <c r="D3" s="35" t="s">
        <v>113</v>
      </c>
      <c r="E3" s="35" t="s">
        <v>590</v>
      </c>
      <c r="F3" s="47" t="s">
        <v>591</v>
      </c>
      <c r="G3" s="47" t="s">
        <v>592</v>
      </c>
      <c r="H3" s="35" t="s">
        <v>114</v>
      </c>
      <c r="I3" s="35" t="s">
        <v>113</v>
      </c>
      <c r="J3" s="35" t="s">
        <v>590</v>
      </c>
      <c r="K3" s="47" t="s">
        <v>591</v>
      </c>
      <c r="L3" s="494" t="s">
        <v>592</v>
      </c>
      <c r="M3" s="496"/>
      <c r="N3" s="78"/>
    </row>
    <row r="4" spans="1:14" s="5" customFormat="1" ht="18" customHeight="1" x14ac:dyDescent="0.2">
      <c r="A4" s="79" t="s">
        <v>593</v>
      </c>
      <c r="B4" s="80" t="s">
        <v>594</v>
      </c>
      <c r="C4" s="8">
        <v>5686</v>
      </c>
      <c r="D4" s="8">
        <v>5672</v>
      </c>
      <c r="E4" s="8">
        <v>6050</v>
      </c>
      <c r="F4" s="81">
        <v>-6.0165289260000003</v>
      </c>
      <c r="G4" s="81">
        <v>0.246826516</v>
      </c>
      <c r="H4" s="8">
        <v>5611</v>
      </c>
      <c r="I4" s="8">
        <v>5603</v>
      </c>
      <c r="J4" s="8">
        <v>6823</v>
      </c>
      <c r="K4" s="81">
        <v>-17.760000000000002</v>
      </c>
      <c r="L4" s="566">
        <v>0.14000000000000001</v>
      </c>
      <c r="M4" s="567"/>
      <c r="N4" s="82" t="s">
        <v>593</v>
      </c>
    </row>
    <row r="5" spans="1:14" s="5" customFormat="1" ht="18" customHeight="1" x14ac:dyDescent="0.2">
      <c r="A5" s="79" t="s">
        <v>595</v>
      </c>
      <c r="B5" s="80" t="s">
        <v>594</v>
      </c>
      <c r="C5" s="8">
        <v>277</v>
      </c>
      <c r="D5" s="8">
        <v>278</v>
      </c>
      <c r="E5" s="8">
        <v>276</v>
      </c>
      <c r="F5" s="81">
        <v>0.362318841</v>
      </c>
      <c r="G5" s="81">
        <v>-0.35971223000000002</v>
      </c>
      <c r="H5" s="8">
        <v>602</v>
      </c>
      <c r="I5" s="8">
        <v>600</v>
      </c>
      <c r="J5" s="8">
        <v>595</v>
      </c>
      <c r="K5" s="81">
        <v>1.18</v>
      </c>
      <c r="L5" s="566">
        <v>0.33</v>
      </c>
      <c r="M5" s="567"/>
      <c r="N5" s="82" t="s">
        <v>595</v>
      </c>
    </row>
    <row r="6" spans="1:14" s="5" customFormat="1" ht="18" customHeight="1" x14ac:dyDescent="0.2">
      <c r="A6" s="79" t="s">
        <v>596</v>
      </c>
      <c r="B6" s="80" t="s">
        <v>594</v>
      </c>
      <c r="C6" s="8">
        <v>3</v>
      </c>
      <c r="D6" s="8">
        <v>3</v>
      </c>
      <c r="E6" s="8">
        <v>3</v>
      </c>
      <c r="F6" s="81">
        <v>0</v>
      </c>
      <c r="G6" s="81">
        <v>0</v>
      </c>
      <c r="H6" s="8">
        <v>3</v>
      </c>
      <c r="I6" s="8">
        <v>3</v>
      </c>
      <c r="J6" s="8">
        <v>3</v>
      </c>
      <c r="K6" s="81">
        <v>0</v>
      </c>
      <c r="L6" s="566">
        <v>0</v>
      </c>
      <c r="M6" s="567"/>
      <c r="N6" s="82" t="s">
        <v>596</v>
      </c>
    </row>
    <row r="7" spans="1:14" s="5" customFormat="1" ht="18" customHeight="1" x14ac:dyDescent="0.2">
      <c r="A7" s="79" t="s">
        <v>597</v>
      </c>
      <c r="B7" s="80" t="s">
        <v>598</v>
      </c>
      <c r="C7" s="8">
        <v>189.16477</v>
      </c>
      <c r="D7" s="8">
        <v>188.18016</v>
      </c>
      <c r="E7" s="8">
        <v>175.67771999999999</v>
      </c>
      <c r="F7" s="81">
        <v>7.6771545080000001</v>
      </c>
      <c r="G7" s="81">
        <v>0.52322731600000005</v>
      </c>
      <c r="H7" s="8">
        <v>185.25</v>
      </c>
      <c r="I7" s="8">
        <v>182.84</v>
      </c>
      <c r="J7" s="8">
        <v>158.27000000000001</v>
      </c>
      <c r="K7" s="81">
        <v>17.05</v>
      </c>
      <c r="L7" s="566">
        <v>1.32</v>
      </c>
      <c r="M7" s="567"/>
      <c r="N7" s="82" t="s">
        <v>597</v>
      </c>
    </row>
    <row r="8" spans="1:14" s="5" customFormat="1" ht="18" customHeight="1" x14ac:dyDescent="0.2">
      <c r="A8" s="79" t="s">
        <v>599</v>
      </c>
      <c r="B8" s="80" t="s">
        <v>600</v>
      </c>
      <c r="C8" s="8">
        <v>53383.164818800004</v>
      </c>
      <c r="D8" s="8">
        <v>53484.448153600002</v>
      </c>
      <c r="E8" s="8">
        <v>51377.639097799998</v>
      </c>
      <c r="F8" s="81">
        <v>3.9034991799999998</v>
      </c>
      <c r="G8" s="81">
        <v>-0.18936969200000001</v>
      </c>
      <c r="H8" s="8">
        <v>20943.919999999998</v>
      </c>
      <c r="I8" s="8">
        <v>20790.47</v>
      </c>
      <c r="J8" s="8">
        <v>16747.47</v>
      </c>
      <c r="K8" s="81">
        <v>25.06</v>
      </c>
      <c r="L8" s="566">
        <v>0.74</v>
      </c>
      <c r="M8" s="567"/>
      <c r="N8" s="82" t="s">
        <v>599</v>
      </c>
    </row>
    <row r="9" spans="1:14" s="5" customFormat="1" ht="18" customHeight="1" x14ac:dyDescent="0.2">
      <c r="A9" s="79" t="s">
        <v>601</v>
      </c>
      <c r="B9" s="80" t="s">
        <v>600</v>
      </c>
      <c r="C9" s="48">
        <v>12147063.2686747</v>
      </c>
      <c r="D9" s="48">
        <v>12271265.3254163</v>
      </c>
      <c r="E9" s="48">
        <v>13800996.9670058</v>
      </c>
      <c r="F9" s="81">
        <v>-11.984161016</v>
      </c>
      <c r="G9" s="81">
        <v>-1.0121373259999999</v>
      </c>
      <c r="H9" s="46">
        <v>1614708.19</v>
      </c>
      <c r="I9" s="46">
        <v>1643066.66</v>
      </c>
      <c r="J9" s="46">
        <v>1893617</v>
      </c>
      <c r="K9" s="81">
        <v>-14.73</v>
      </c>
      <c r="L9" s="566">
        <v>-1.73</v>
      </c>
      <c r="M9" s="567"/>
      <c r="N9" s="82" t="s">
        <v>601</v>
      </c>
    </row>
    <row r="10" spans="1:14" s="5" customFormat="1" ht="18" customHeight="1" x14ac:dyDescent="0.2">
      <c r="A10" s="79" t="s">
        <v>602</v>
      </c>
      <c r="B10" s="80" t="s">
        <v>600</v>
      </c>
      <c r="C10" s="8">
        <v>57562.744739563001</v>
      </c>
      <c r="D10" s="8">
        <v>57835.940486412997</v>
      </c>
      <c r="E10" s="8">
        <v>54944.526929043001</v>
      </c>
      <c r="F10" s="81">
        <v>4.7652022079999998</v>
      </c>
      <c r="G10" s="81">
        <v>-0.472363282</v>
      </c>
      <c r="H10" s="8">
        <v>22766.42</v>
      </c>
      <c r="I10" s="8">
        <v>22577.75</v>
      </c>
      <c r="J10" s="8">
        <v>18094.21</v>
      </c>
      <c r="K10" s="81">
        <v>25.82</v>
      </c>
      <c r="L10" s="566">
        <v>0.84</v>
      </c>
      <c r="M10" s="567"/>
      <c r="N10" s="82" t="s">
        <v>602</v>
      </c>
    </row>
    <row r="11" spans="1:14" s="5" customFormat="1" ht="18" customHeight="1" x14ac:dyDescent="0.2">
      <c r="A11" s="79" t="s">
        <v>603</v>
      </c>
      <c r="B11" s="80" t="s">
        <v>600</v>
      </c>
      <c r="C11" s="48">
        <v>14993668.830708699</v>
      </c>
      <c r="D11" s="48">
        <v>15111701.584592599</v>
      </c>
      <c r="E11" s="48">
        <v>16385605.0607119</v>
      </c>
      <c r="F11" s="81">
        <v>-8.4948723279999996</v>
      </c>
      <c r="G11" s="81">
        <v>-0.78106858599999995</v>
      </c>
      <c r="H11" s="46">
        <v>1746860.28</v>
      </c>
      <c r="I11" s="46">
        <v>1773682.32</v>
      </c>
      <c r="J11" s="46">
        <v>2001685.64</v>
      </c>
      <c r="K11" s="81">
        <v>-12.73</v>
      </c>
      <c r="L11" s="566">
        <v>-1.51</v>
      </c>
      <c r="M11" s="567"/>
      <c r="N11" s="82" t="s">
        <v>603</v>
      </c>
    </row>
    <row r="12" spans="1:14" s="5" customFormat="1" ht="18" customHeight="1" x14ac:dyDescent="0.2">
      <c r="A12" s="79" t="s">
        <v>604</v>
      </c>
      <c r="B12" s="80" t="s">
        <v>600</v>
      </c>
      <c r="C12" s="8">
        <v>907.76441829999999</v>
      </c>
      <c r="D12" s="8">
        <v>943.18611410000005</v>
      </c>
      <c r="E12" s="8">
        <v>902.64440839999997</v>
      </c>
      <c r="F12" s="81">
        <v>0.56722335499999998</v>
      </c>
      <c r="G12" s="81">
        <v>-3.7555361839999999</v>
      </c>
      <c r="H12" s="8">
        <v>487.06</v>
      </c>
      <c r="I12" s="8">
        <v>484.37</v>
      </c>
      <c r="J12" s="8">
        <v>642.85</v>
      </c>
      <c r="K12" s="81">
        <v>-24.23</v>
      </c>
      <c r="L12" s="566">
        <v>0.56000000000000005</v>
      </c>
      <c r="M12" s="567"/>
      <c r="N12" s="82" t="s">
        <v>604</v>
      </c>
    </row>
    <row r="13" spans="1:14" s="5" customFormat="1" ht="18" customHeight="1" x14ac:dyDescent="0.2">
      <c r="A13" s="79" t="s">
        <v>605</v>
      </c>
      <c r="B13" s="80" t="s">
        <v>600</v>
      </c>
      <c r="C13" s="8">
        <v>45.388220914999998</v>
      </c>
      <c r="D13" s="8">
        <v>41.008091917000002</v>
      </c>
      <c r="E13" s="8">
        <v>45.132220420000003</v>
      </c>
      <c r="F13" s="81">
        <v>0.56722335499999998</v>
      </c>
      <c r="G13" s="81">
        <v>10.681133387999999</v>
      </c>
      <c r="H13" s="8">
        <v>15.71</v>
      </c>
      <c r="I13" s="8">
        <v>15.62</v>
      </c>
      <c r="J13" s="8">
        <v>20.74</v>
      </c>
      <c r="K13" s="81">
        <v>-24.25</v>
      </c>
      <c r="L13" s="566">
        <v>0.57999999999999996</v>
      </c>
      <c r="M13" s="567"/>
      <c r="N13" s="82" t="s">
        <v>605</v>
      </c>
    </row>
    <row r="14" spans="1:14" s="5" customFormat="1" ht="18" customHeight="1" x14ac:dyDescent="0.2">
      <c r="A14" s="79" t="s">
        <v>606</v>
      </c>
      <c r="B14" s="80" t="s">
        <v>600</v>
      </c>
      <c r="C14" s="46">
        <v>241170.27926310699</v>
      </c>
      <c r="D14" s="46">
        <v>241092.45907819501</v>
      </c>
      <c r="E14" s="46">
        <v>242188.84401377101</v>
      </c>
      <c r="F14" s="81">
        <v>-0.42056633700000001</v>
      </c>
      <c r="G14" s="81">
        <v>3.2278149999999999E-2</v>
      </c>
      <c r="H14" s="8">
        <v>49804.06</v>
      </c>
      <c r="I14" s="8">
        <v>50751.77</v>
      </c>
      <c r="J14" s="8">
        <v>71517.77</v>
      </c>
      <c r="K14" s="81">
        <v>-30.36</v>
      </c>
      <c r="L14" s="566">
        <v>-1.87</v>
      </c>
      <c r="M14" s="567"/>
      <c r="N14" s="82" t="s">
        <v>606</v>
      </c>
    </row>
    <row r="15" spans="1:14" s="5" customFormat="1" ht="18" customHeight="1" x14ac:dyDescent="0.2">
      <c r="A15" s="79" t="s">
        <v>607</v>
      </c>
      <c r="B15" s="80" t="s">
        <v>600</v>
      </c>
      <c r="C15" s="8">
        <v>12058.513963154999</v>
      </c>
      <c r="D15" s="8">
        <v>10482.280829486999</v>
      </c>
      <c r="E15" s="8">
        <v>12109.442200689</v>
      </c>
      <c r="F15" s="81">
        <v>-0.42056633700000001</v>
      </c>
      <c r="G15" s="81">
        <v>15.037119872</v>
      </c>
      <c r="H15" s="8">
        <v>1606.58</v>
      </c>
      <c r="I15" s="8">
        <v>1637.15</v>
      </c>
      <c r="J15" s="8">
        <v>2307.02</v>
      </c>
      <c r="K15" s="81">
        <v>-30.36</v>
      </c>
      <c r="L15" s="566">
        <v>-1.87</v>
      </c>
      <c r="M15" s="567"/>
      <c r="N15" s="82" t="s">
        <v>607</v>
      </c>
    </row>
    <row r="16" spans="1:14" s="5" customFormat="1" ht="18" customHeight="1" x14ac:dyDescent="0.2">
      <c r="A16" s="79" t="s">
        <v>608</v>
      </c>
      <c r="B16" s="80" t="s">
        <v>594</v>
      </c>
      <c r="C16" s="8">
        <v>13</v>
      </c>
      <c r="D16" s="8">
        <v>9</v>
      </c>
      <c r="E16" s="8">
        <v>9</v>
      </c>
      <c r="F16" s="81">
        <v>44.444444443999998</v>
      </c>
      <c r="G16" s="81">
        <v>44.444444443999998</v>
      </c>
      <c r="H16" s="8">
        <v>1209</v>
      </c>
      <c r="I16" s="8">
        <v>78</v>
      </c>
      <c r="J16" s="8">
        <v>958</v>
      </c>
      <c r="K16" s="81">
        <v>26.2</v>
      </c>
      <c r="L16" s="566">
        <v>1450</v>
      </c>
      <c r="M16" s="567"/>
      <c r="N16" s="82" t="s">
        <v>608</v>
      </c>
    </row>
    <row r="17" spans="1:14" s="5" customFormat="1" ht="18" customHeight="1" x14ac:dyDescent="0.2">
      <c r="A17" s="79" t="s">
        <v>609</v>
      </c>
      <c r="B17" s="80" t="s">
        <v>1039</v>
      </c>
      <c r="C17" s="8">
        <v>87.153562198000003</v>
      </c>
      <c r="D17" s="8">
        <v>87.023107820000007</v>
      </c>
      <c r="E17" s="8">
        <v>86.646008258999998</v>
      </c>
      <c r="F17" s="81">
        <v>0.58577878999999999</v>
      </c>
      <c r="G17" s="81">
        <v>0.14990774400000001</v>
      </c>
      <c r="H17" s="8">
        <v>11.5</v>
      </c>
      <c r="I17" s="8">
        <v>11.64</v>
      </c>
      <c r="J17" s="8">
        <v>11.84</v>
      </c>
      <c r="K17" s="81">
        <v>-2.87</v>
      </c>
      <c r="L17" s="566">
        <v>-1.2</v>
      </c>
      <c r="M17" s="567"/>
      <c r="N17" s="83" t="s">
        <v>610</v>
      </c>
    </row>
    <row r="18" spans="1:14" s="5" customFormat="1" ht="24.75" customHeight="1" x14ac:dyDescent="0.2">
      <c r="A18" s="466" t="s">
        <v>611</v>
      </c>
      <c r="B18" s="466"/>
      <c r="C18" s="466"/>
      <c r="D18" s="466"/>
      <c r="E18" s="466"/>
      <c r="F18" s="466"/>
      <c r="G18" s="466"/>
      <c r="H18" s="466"/>
      <c r="I18" s="466"/>
      <c r="J18" s="466"/>
      <c r="K18" s="466"/>
      <c r="L18" s="466"/>
    </row>
    <row r="19" spans="1:14" s="5" customFormat="1" ht="13.5" customHeight="1" x14ac:dyDescent="0.2">
      <c r="A19" s="467" t="s">
        <v>612</v>
      </c>
      <c r="B19" s="467"/>
      <c r="C19" s="467"/>
      <c r="D19" s="467"/>
      <c r="E19" s="467"/>
      <c r="F19" s="467"/>
      <c r="G19" s="467"/>
      <c r="H19" s="467"/>
      <c r="I19" s="467"/>
      <c r="J19" s="467"/>
      <c r="K19" s="467"/>
      <c r="L19" s="467"/>
    </row>
    <row r="20" spans="1:14" s="5" customFormat="1" ht="28.35" customHeight="1" x14ac:dyDescent="0.2"/>
  </sheetData>
  <mergeCells count="21">
    <mergeCell ref="A2:A3"/>
    <mergeCell ref="B2:B3"/>
    <mergeCell ref="C2:G2"/>
    <mergeCell ref="H2:M2"/>
    <mergeCell ref="L3:M3"/>
    <mergeCell ref="L4:M4"/>
    <mergeCell ref="L5:M5"/>
    <mergeCell ref="L6:M6"/>
    <mergeCell ref="L7:M7"/>
    <mergeCell ref="L8:M8"/>
    <mergeCell ref="L9:M9"/>
    <mergeCell ref="L10:M10"/>
    <mergeCell ref="L17:M17"/>
    <mergeCell ref="A18:L18"/>
    <mergeCell ref="A19:L19"/>
    <mergeCell ref="L11:M11"/>
    <mergeCell ref="L12:M12"/>
    <mergeCell ref="L13:M13"/>
    <mergeCell ref="L14:M14"/>
    <mergeCell ref="L15:M15"/>
    <mergeCell ref="L16:M16"/>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Normal="100" workbookViewId="0">
      <selection activeCell="A2" sqref="A2:A3"/>
    </sheetView>
  </sheetViews>
  <sheetFormatPr defaultRowHeight="12.75" x14ac:dyDescent="0.2"/>
  <cols>
    <col min="1" max="5" width="14.7109375" bestFit="1" customWidth="1"/>
    <col min="6" max="6" width="14.140625" bestFit="1" customWidth="1"/>
    <col min="7" max="9" width="14.7109375" bestFit="1" customWidth="1"/>
    <col min="10" max="10" width="9.85546875" bestFit="1" customWidth="1"/>
    <col min="11" max="11" width="19.5703125" bestFit="1" customWidth="1"/>
    <col min="12" max="12" width="4.7109375" bestFit="1" customWidth="1"/>
  </cols>
  <sheetData>
    <row r="1" spans="1:11" ht="16.5" customHeight="1" x14ac:dyDescent="0.2">
      <c r="A1" s="468" t="s">
        <v>1019</v>
      </c>
      <c r="B1" s="468"/>
      <c r="C1" s="468"/>
      <c r="D1" s="468"/>
      <c r="E1" s="468"/>
      <c r="F1" s="468"/>
      <c r="G1" s="468"/>
      <c r="H1" s="468"/>
      <c r="I1" s="468"/>
      <c r="J1" s="468"/>
    </row>
    <row r="2" spans="1:11" s="5" customFormat="1" ht="18" customHeight="1" x14ac:dyDescent="0.2">
      <c r="A2" s="428" t="s">
        <v>125</v>
      </c>
      <c r="B2" s="471" t="s">
        <v>588</v>
      </c>
      <c r="C2" s="502"/>
      <c r="D2" s="502"/>
      <c r="E2" s="502"/>
      <c r="F2" s="472"/>
      <c r="G2" s="471" t="s">
        <v>589</v>
      </c>
      <c r="H2" s="502"/>
      <c r="I2" s="502"/>
      <c r="J2" s="502"/>
      <c r="K2" s="472"/>
    </row>
    <row r="3" spans="1:11" s="5" customFormat="1" ht="51" customHeight="1" x14ac:dyDescent="0.2">
      <c r="A3" s="430"/>
      <c r="B3" s="9" t="s">
        <v>613</v>
      </c>
      <c r="C3" s="9" t="s">
        <v>614</v>
      </c>
      <c r="D3" s="17" t="s">
        <v>615</v>
      </c>
      <c r="E3" s="17" t="s">
        <v>616</v>
      </c>
      <c r="F3" s="10" t="s">
        <v>617</v>
      </c>
      <c r="G3" s="9" t="s">
        <v>613</v>
      </c>
      <c r="H3" s="9" t="s">
        <v>614</v>
      </c>
      <c r="I3" s="17" t="s">
        <v>615</v>
      </c>
      <c r="J3" s="17" t="s">
        <v>616</v>
      </c>
      <c r="K3" s="10" t="s">
        <v>618</v>
      </c>
    </row>
    <row r="4" spans="1:11" s="5" customFormat="1" ht="18" customHeight="1" x14ac:dyDescent="0.2">
      <c r="A4" s="3" t="s">
        <v>24</v>
      </c>
      <c r="B4" s="28">
        <v>25233</v>
      </c>
      <c r="C4" s="28">
        <v>277</v>
      </c>
      <c r="D4" s="28">
        <v>30741</v>
      </c>
      <c r="E4" s="41">
        <v>1867407.56</v>
      </c>
      <c r="F4" s="44">
        <v>18680372.414999999</v>
      </c>
      <c r="G4" s="28">
        <v>12757</v>
      </c>
      <c r="H4" s="28">
        <v>597</v>
      </c>
      <c r="I4" s="28">
        <v>19460</v>
      </c>
      <c r="J4" s="41">
        <v>361876.12</v>
      </c>
      <c r="K4" s="41">
        <v>2079693.49</v>
      </c>
    </row>
    <row r="5" spans="1:11" s="5" customFormat="1" ht="18" customHeight="1" x14ac:dyDescent="0.2">
      <c r="A5" s="3" t="s">
        <v>25</v>
      </c>
      <c r="B5" s="28">
        <v>27948</v>
      </c>
      <c r="C5" s="28">
        <v>277</v>
      </c>
      <c r="D5" s="28">
        <v>31205</v>
      </c>
      <c r="E5" s="41">
        <v>2046767.63</v>
      </c>
      <c r="F5" s="44">
        <v>17743917.357000001</v>
      </c>
      <c r="G5" s="28">
        <v>13692</v>
      </c>
      <c r="H5" s="28">
        <v>602</v>
      </c>
      <c r="I5" s="28">
        <v>19309</v>
      </c>
      <c r="J5" s="41">
        <v>413249.61</v>
      </c>
      <c r="K5" s="41">
        <v>1950262.08</v>
      </c>
    </row>
    <row r="6" spans="1:11" s="5" customFormat="1" ht="18" customHeight="1" x14ac:dyDescent="0.2">
      <c r="A6" s="3" t="s">
        <v>110</v>
      </c>
      <c r="B6" s="28">
        <v>25841</v>
      </c>
      <c r="C6" s="28">
        <v>278</v>
      </c>
      <c r="D6" s="28">
        <v>30898</v>
      </c>
      <c r="E6" s="41">
        <v>1898007.04</v>
      </c>
      <c r="F6" s="44">
        <v>18846586.460000001</v>
      </c>
      <c r="G6" s="28">
        <v>13009</v>
      </c>
      <c r="H6" s="28">
        <v>598</v>
      </c>
      <c r="I6" s="28">
        <v>19461</v>
      </c>
      <c r="J6" s="41">
        <v>373897.06</v>
      </c>
      <c r="K6" s="41">
        <v>2079779.43</v>
      </c>
    </row>
    <row r="7" spans="1:11" s="5" customFormat="1" ht="18" customHeight="1" x14ac:dyDescent="0.2">
      <c r="A7" s="3" t="s">
        <v>111</v>
      </c>
      <c r="B7" s="28">
        <v>26513</v>
      </c>
      <c r="C7" s="28">
        <v>278</v>
      </c>
      <c r="D7" s="28">
        <v>30946</v>
      </c>
      <c r="E7" s="41">
        <v>1958061.61</v>
      </c>
      <c r="F7" s="44">
        <v>19035134.486000001</v>
      </c>
      <c r="G7" s="28">
        <v>13218</v>
      </c>
      <c r="H7" s="28">
        <v>599</v>
      </c>
      <c r="I7" s="28">
        <v>19428</v>
      </c>
      <c r="J7" s="41">
        <v>396126.75</v>
      </c>
      <c r="K7" s="41">
        <v>2171374.12</v>
      </c>
    </row>
    <row r="8" spans="1:11" s="5" customFormat="1" ht="18" customHeight="1" x14ac:dyDescent="0.2">
      <c r="A8" s="3" t="s">
        <v>112</v>
      </c>
      <c r="B8" s="28">
        <v>27004</v>
      </c>
      <c r="C8" s="28">
        <v>278</v>
      </c>
      <c r="D8" s="28">
        <v>31235</v>
      </c>
      <c r="E8" s="41">
        <v>1985585.02</v>
      </c>
      <c r="F8" s="44">
        <v>18740374.019000001</v>
      </c>
      <c r="G8" s="28">
        <v>13391</v>
      </c>
      <c r="H8" s="28">
        <v>603</v>
      </c>
      <c r="I8" s="28">
        <v>19193</v>
      </c>
      <c r="J8" s="41">
        <v>403351.98</v>
      </c>
      <c r="K8" s="41">
        <v>2137048.2200000002</v>
      </c>
    </row>
    <row r="9" spans="1:11" s="5" customFormat="1" ht="18" customHeight="1" x14ac:dyDescent="0.2">
      <c r="A9" s="3" t="s">
        <v>113</v>
      </c>
      <c r="B9" s="28">
        <v>27554</v>
      </c>
      <c r="C9" s="28">
        <v>278</v>
      </c>
      <c r="D9" s="28">
        <v>31182</v>
      </c>
      <c r="E9" s="41">
        <v>2024980.07</v>
      </c>
      <c r="F9" s="44">
        <v>17918569.776000001</v>
      </c>
      <c r="G9" s="28">
        <v>13548</v>
      </c>
      <c r="H9" s="28">
        <v>600</v>
      </c>
      <c r="I9" s="28">
        <v>19274</v>
      </c>
      <c r="J9" s="41">
        <v>409782.16</v>
      </c>
      <c r="K9" s="41">
        <v>1974411.82</v>
      </c>
    </row>
    <row r="10" spans="1:11" s="5" customFormat="1" ht="18" customHeight="1" x14ac:dyDescent="0.2">
      <c r="A10" s="3" t="s">
        <v>114</v>
      </c>
      <c r="B10" s="28">
        <v>27948</v>
      </c>
      <c r="C10" s="28">
        <v>277</v>
      </c>
      <c r="D10" s="28">
        <v>31205</v>
      </c>
      <c r="E10" s="41">
        <v>2046767.63</v>
      </c>
      <c r="F10" s="44">
        <v>17743917.357000001</v>
      </c>
      <c r="G10" s="28">
        <v>13692</v>
      </c>
      <c r="H10" s="28">
        <v>602</v>
      </c>
      <c r="I10" s="28">
        <v>19309</v>
      </c>
      <c r="J10" s="41">
        <v>413249.61</v>
      </c>
      <c r="K10" s="41">
        <v>1950262.08</v>
      </c>
    </row>
    <row r="11" spans="1:11" s="5" customFormat="1" ht="18.75" customHeight="1" x14ac:dyDescent="0.2">
      <c r="A11" s="570" t="s">
        <v>619</v>
      </c>
      <c r="B11" s="570"/>
      <c r="C11" s="570"/>
      <c r="D11" s="570"/>
      <c r="E11" s="570"/>
      <c r="F11" s="570"/>
      <c r="G11" s="570"/>
      <c r="H11" s="570"/>
    </row>
    <row r="12" spans="1:11" s="5" customFormat="1" ht="18" customHeight="1" x14ac:dyDescent="0.2">
      <c r="A12" s="418" t="s">
        <v>620</v>
      </c>
      <c r="B12" s="418"/>
      <c r="C12" s="418"/>
      <c r="D12" s="418"/>
      <c r="E12" s="418"/>
      <c r="F12" s="418"/>
      <c r="G12" s="418"/>
      <c r="H12" s="418"/>
    </row>
    <row r="13" spans="1:11" s="5" customFormat="1" ht="18" customHeight="1" x14ac:dyDescent="0.2">
      <c r="A13" s="418" t="s">
        <v>612</v>
      </c>
      <c r="B13" s="418"/>
      <c r="C13" s="418"/>
      <c r="D13" s="418"/>
      <c r="E13" s="418"/>
      <c r="F13" s="418"/>
      <c r="G13" s="418"/>
      <c r="H13" s="418"/>
    </row>
    <row r="14" spans="1:11" s="5" customFormat="1" ht="28.35" customHeight="1" x14ac:dyDescent="0.2"/>
  </sheetData>
  <mergeCells count="7">
    <mergeCell ref="A13:H13"/>
    <mergeCell ref="A1:J1"/>
    <mergeCell ref="A2:A3"/>
    <mergeCell ref="B2:F2"/>
    <mergeCell ref="G2:K2"/>
    <mergeCell ref="A11:H11"/>
    <mergeCell ref="A12:H12"/>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Normal="100" workbookViewId="0">
      <selection activeCell="A2" sqref="A2:A3"/>
    </sheetView>
  </sheetViews>
  <sheetFormatPr defaultRowHeight="12.75" x14ac:dyDescent="0.2"/>
  <cols>
    <col min="1" max="1" width="27.85546875" bestFit="1" customWidth="1"/>
    <col min="2" max="2" width="14.7109375" bestFit="1" customWidth="1"/>
    <col min="3" max="10" width="13.5703125" bestFit="1" customWidth="1"/>
    <col min="11" max="11" width="4.7109375" bestFit="1" customWidth="1"/>
  </cols>
  <sheetData>
    <row r="1" spans="1:10" ht="15.75" customHeight="1" x14ac:dyDescent="0.2">
      <c r="A1" s="6" t="s">
        <v>1020</v>
      </c>
    </row>
    <row r="2" spans="1:10" s="5" customFormat="1" ht="18" customHeight="1" x14ac:dyDescent="0.2">
      <c r="A2" s="428" t="s">
        <v>574</v>
      </c>
      <c r="B2" s="428" t="s">
        <v>587</v>
      </c>
      <c r="C2" s="471" t="s">
        <v>121</v>
      </c>
      <c r="D2" s="472"/>
      <c r="E2" s="471" t="s">
        <v>72</v>
      </c>
      <c r="F2" s="472"/>
      <c r="G2" s="471" t="s">
        <v>233</v>
      </c>
      <c r="H2" s="472"/>
      <c r="I2" s="471" t="s">
        <v>104</v>
      </c>
      <c r="J2" s="472"/>
    </row>
    <row r="3" spans="1:10" s="5" customFormat="1" ht="16.5" customHeight="1" x14ac:dyDescent="0.2">
      <c r="A3" s="430"/>
      <c r="B3" s="430"/>
      <c r="C3" s="7" t="s">
        <v>119</v>
      </c>
      <c r="D3" s="7" t="s">
        <v>621</v>
      </c>
      <c r="E3" s="7" t="s">
        <v>119</v>
      </c>
      <c r="F3" s="7" t="s">
        <v>621</v>
      </c>
      <c r="G3" s="7" t="s">
        <v>119</v>
      </c>
      <c r="H3" s="7" t="s">
        <v>621</v>
      </c>
      <c r="I3" s="7" t="s">
        <v>119</v>
      </c>
      <c r="J3" s="7" t="s">
        <v>621</v>
      </c>
    </row>
    <row r="4" spans="1:10" s="5" customFormat="1" ht="18" customHeight="1" x14ac:dyDescent="0.2">
      <c r="A4" s="571" t="s">
        <v>588</v>
      </c>
      <c r="B4" s="572"/>
      <c r="C4" s="572"/>
      <c r="D4" s="572"/>
      <c r="E4" s="572"/>
      <c r="F4" s="572"/>
      <c r="G4" s="572"/>
      <c r="H4" s="572"/>
      <c r="I4" s="572"/>
      <c r="J4" s="573"/>
    </row>
    <row r="5" spans="1:10" s="5" customFormat="1" ht="27" customHeight="1" x14ac:dyDescent="0.2">
      <c r="A5" s="12" t="s">
        <v>622</v>
      </c>
      <c r="B5" s="35" t="s">
        <v>623</v>
      </c>
      <c r="C5" s="8">
        <v>791</v>
      </c>
      <c r="D5" s="8">
        <v>1907</v>
      </c>
      <c r="E5" s="8">
        <v>5686</v>
      </c>
      <c r="F5" s="8">
        <v>18778</v>
      </c>
      <c r="G5" s="8">
        <v>112</v>
      </c>
      <c r="H5" s="8">
        <v>4938</v>
      </c>
      <c r="I5" s="8">
        <v>6589</v>
      </c>
      <c r="J5" s="8">
        <v>25623</v>
      </c>
    </row>
    <row r="6" spans="1:10" s="5" customFormat="1" ht="15" customHeight="1" x14ac:dyDescent="0.2">
      <c r="A6" s="12" t="s">
        <v>624</v>
      </c>
      <c r="B6" s="35" t="s">
        <v>623</v>
      </c>
      <c r="C6" s="8">
        <v>9878</v>
      </c>
      <c r="D6" s="8">
        <v>7032</v>
      </c>
      <c r="E6" s="8">
        <v>11448</v>
      </c>
      <c r="F6" s="8">
        <v>20201</v>
      </c>
      <c r="G6" s="8">
        <v>8393</v>
      </c>
      <c r="H6" s="8">
        <v>33642</v>
      </c>
      <c r="I6" s="8">
        <v>29719</v>
      </c>
      <c r="J6" s="8">
        <v>60875</v>
      </c>
    </row>
    <row r="7" spans="1:10" s="5" customFormat="1" ht="15" customHeight="1" x14ac:dyDescent="0.2">
      <c r="A7" s="12" t="s">
        <v>625</v>
      </c>
      <c r="B7" s="35" t="s">
        <v>626</v>
      </c>
      <c r="C7" s="46">
        <v>116187.00137</v>
      </c>
      <c r="D7" s="46">
        <v>550250.94382000004</v>
      </c>
      <c r="E7" s="46">
        <v>5338316.4818799999</v>
      </c>
      <c r="F7" s="46">
        <v>9297183.1044500005</v>
      </c>
      <c r="G7" s="46">
        <v>301770.99070631003</v>
      </c>
      <c r="H7" s="46">
        <v>4863967.7814156804</v>
      </c>
      <c r="I7" s="46">
        <v>5756274.4739563102</v>
      </c>
      <c r="J7" s="48">
        <v>14711401.829685699</v>
      </c>
    </row>
    <row r="8" spans="1:10" s="5" customFormat="1" ht="15" customHeight="1" x14ac:dyDescent="0.2">
      <c r="A8" s="12" t="s">
        <v>627</v>
      </c>
      <c r="B8" s="35" t="s">
        <v>628</v>
      </c>
      <c r="C8" s="46">
        <v>2624905.9146420299</v>
      </c>
      <c r="D8" s="46">
        <v>491699.67074862501</v>
      </c>
      <c r="E8" s="48">
        <v>12147063.2686747</v>
      </c>
      <c r="F8" s="46">
        <v>924574.21992177295</v>
      </c>
      <c r="G8" s="46">
        <v>221699.64739193101</v>
      </c>
      <c r="H8" s="46">
        <v>1333974.6363916399</v>
      </c>
      <c r="I8" s="48">
        <v>14993668.830708699</v>
      </c>
      <c r="J8" s="46">
        <v>2750248.5270620398</v>
      </c>
    </row>
    <row r="9" spans="1:10" s="5" customFormat="1" ht="27" customHeight="1" x14ac:dyDescent="0.2">
      <c r="A9" s="12" t="s">
        <v>629</v>
      </c>
      <c r="B9" s="35" t="s">
        <v>630</v>
      </c>
      <c r="C9" s="8">
        <v>13441.294449999999</v>
      </c>
      <c r="D9" s="8">
        <v>1754.09105</v>
      </c>
      <c r="E9" s="8">
        <v>90776.441829999996</v>
      </c>
      <c r="F9" s="8">
        <v>0.12898999999999999</v>
      </c>
      <c r="G9" s="8">
        <v>3900.2984852999998</v>
      </c>
      <c r="H9" s="8">
        <v>1564.49017589</v>
      </c>
      <c r="I9" s="46">
        <v>108118.03476530001</v>
      </c>
      <c r="J9" s="8">
        <v>3318.7102158900002</v>
      </c>
    </row>
    <row r="10" spans="1:10" s="5" customFormat="1" ht="15" customHeight="1" x14ac:dyDescent="0.2">
      <c r="A10" s="12" t="s">
        <v>631</v>
      </c>
      <c r="B10" s="35" t="s">
        <v>632</v>
      </c>
      <c r="C10" s="46">
        <v>389083.76529269997</v>
      </c>
      <c r="D10" s="8">
        <v>13984.7715494</v>
      </c>
      <c r="E10" s="46">
        <v>241170.27926310699</v>
      </c>
      <c r="F10" s="8">
        <v>1.0441404E-2</v>
      </c>
      <c r="G10" s="8">
        <v>2568.997145281</v>
      </c>
      <c r="H10" s="8">
        <v>393.29017295800003</v>
      </c>
      <c r="I10" s="46">
        <v>632823.04170108796</v>
      </c>
      <c r="J10" s="8">
        <v>14378.072163762001</v>
      </c>
    </row>
    <row r="11" spans="1:10" s="5" customFormat="1" ht="18" customHeight="1" x14ac:dyDescent="0.2">
      <c r="A11" s="571" t="s">
        <v>589</v>
      </c>
      <c r="B11" s="572"/>
      <c r="C11" s="572"/>
      <c r="D11" s="572"/>
      <c r="E11" s="572"/>
      <c r="F11" s="572"/>
      <c r="G11" s="572"/>
      <c r="H11" s="572"/>
      <c r="I11" s="572"/>
      <c r="J11" s="573"/>
    </row>
    <row r="12" spans="1:10" s="5" customFormat="1" ht="27" customHeight="1" x14ac:dyDescent="0.2">
      <c r="A12" s="12" t="s">
        <v>633</v>
      </c>
      <c r="B12" s="35" t="s">
        <v>623</v>
      </c>
      <c r="C12" s="28">
        <v>549</v>
      </c>
      <c r="D12" s="28">
        <v>430</v>
      </c>
      <c r="E12" s="28">
        <v>5611</v>
      </c>
      <c r="F12" s="28">
        <v>6982</v>
      </c>
      <c r="G12" s="28">
        <v>2442</v>
      </c>
      <c r="H12" s="28">
        <v>601</v>
      </c>
      <c r="I12" s="28">
        <v>8602</v>
      </c>
      <c r="J12" s="28">
        <v>8013</v>
      </c>
    </row>
    <row r="13" spans="1:10" s="5" customFormat="1" ht="15" customHeight="1" x14ac:dyDescent="0.2">
      <c r="A13" s="12" t="s">
        <v>634</v>
      </c>
      <c r="B13" s="35" t="s">
        <v>623</v>
      </c>
      <c r="C13" s="28">
        <v>7676</v>
      </c>
      <c r="D13" s="28">
        <v>2616</v>
      </c>
      <c r="E13" s="28">
        <v>5739</v>
      </c>
      <c r="F13" s="28">
        <v>7247</v>
      </c>
      <c r="G13" s="28">
        <v>19683</v>
      </c>
      <c r="H13" s="28">
        <v>2076</v>
      </c>
      <c r="I13" s="28">
        <v>33098</v>
      </c>
      <c r="J13" s="28">
        <v>11939</v>
      </c>
    </row>
    <row r="14" spans="1:10" s="5" customFormat="1" ht="15" customHeight="1" x14ac:dyDescent="0.2">
      <c r="A14" s="12" t="s">
        <v>625</v>
      </c>
      <c r="B14" s="35" t="s">
        <v>635</v>
      </c>
      <c r="C14" s="28">
        <v>4064.67</v>
      </c>
      <c r="D14" s="28">
        <v>108559.17</v>
      </c>
      <c r="E14" s="41">
        <v>2094391.69</v>
      </c>
      <c r="F14" s="41">
        <v>1575005.49</v>
      </c>
      <c r="G14" s="41">
        <v>178185.43</v>
      </c>
      <c r="H14" s="41">
        <v>172289.68</v>
      </c>
      <c r="I14" s="41">
        <v>2276641.79</v>
      </c>
      <c r="J14" s="41">
        <v>1855854.35</v>
      </c>
    </row>
    <row r="15" spans="1:10" s="5" customFormat="1" ht="15" customHeight="1" x14ac:dyDescent="0.2">
      <c r="A15" s="12" t="s">
        <v>627</v>
      </c>
      <c r="B15" s="35" t="s">
        <v>636</v>
      </c>
      <c r="C15" s="28">
        <v>62544.88</v>
      </c>
      <c r="D15" s="28">
        <v>38242.54</v>
      </c>
      <c r="E15" s="41">
        <v>1614708.19</v>
      </c>
      <c r="F15" s="41">
        <v>134283.64000000001</v>
      </c>
      <c r="G15" s="28">
        <v>69607.210000000006</v>
      </c>
      <c r="H15" s="28">
        <v>30875.63</v>
      </c>
      <c r="I15" s="41">
        <v>1746860.28</v>
      </c>
      <c r="J15" s="41">
        <v>203401.8</v>
      </c>
    </row>
    <row r="16" spans="1:10" s="5" customFormat="1" ht="27" customHeight="1" x14ac:dyDescent="0.2">
      <c r="A16" s="12" t="s">
        <v>629</v>
      </c>
      <c r="B16" s="35" t="s">
        <v>635</v>
      </c>
      <c r="C16" s="28">
        <v>32.96</v>
      </c>
      <c r="D16" s="28">
        <v>0</v>
      </c>
      <c r="E16" s="28">
        <v>48706.43</v>
      </c>
      <c r="F16" s="28">
        <v>0</v>
      </c>
      <c r="G16" s="28">
        <v>18643.810000000001</v>
      </c>
      <c r="H16" s="28">
        <v>0</v>
      </c>
      <c r="I16" s="28">
        <v>67383.199999999997</v>
      </c>
      <c r="J16" s="28">
        <v>0</v>
      </c>
    </row>
    <row r="17" spans="1:10" s="5" customFormat="1" ht="15" customHeight="1" x14ac:dyDescent="0.2">
      <c r="A17" s="12" t="s">
        <v>631</v>
      </c>
      <c r="B17" s="35" t="s">
        <v>636</v>
      </c>
      <c r="C17" s="28">
        <v>1197.73</v>
      </c>
      <c r="D17" s="28">
        <v>0</v>
      </c>
      <c r="E17" s="28">
        <v>49804.06</v>
      </c>
      <c r="F17" s="28">
        <v>0</v>
      </c>
      <c r="G17" s="28">
        <v>12046.45</v>
      </c>
      <c r="H17" s="28">
        <v>0</v>
      </c>
      <c r="I17" s="28">
        <v>63048.24</v>
      </c>
      <c r="J17" s="28">
        <v>0</v>
      </c>
    </row>
    <row r="18" spans="1:10" s="5" customFormat="1" ht="14.25" customHeight="1" x14ac:dyDescent="0.2">
      <c r="A18" s="467" t="s">
        <v>637</v>
      </c>
      <c r="B18" s="467"/>
      <c r="C18" s="467"/>
      <c r="D18" s="467"/>
      <c r="E18" s="467"/>
      <c r="F18" s="467"/>
      <c r="G18" s="467"/>
      <c r="H18" s="467"/>
      <c r="I18" s="467"/>
      <c r="J18" s="467"/>
    </row>
    <row r="19" spans="1:10" s="5" customFormat="1" ht="13.5" customHeight="1" x14ac:dyDescent="0.2">
      <c r="A19" s="467" t="s">
        <v>612</v>
      </c>
      <c r="B19" s="467"/>
      <c r="C19" s="467"/>
      <c r="D19" s="467"/>
      <c r="E19" s="467"/>
      <c r="F19" s="467"/>
      <c r="G19" s="467"/>
      <c r="H19" s="467"/>
      <c r="I19" s="467"/>
      <c r="J19" s="467"/>
    </row>
    <row r="20" spans="1:10" s="5" customFormat="1" ht="27.6" customHeight="1" x14ac:dyDescent="0.2"/>
  </sheetData>
  <mergeCells count="10">
    <mergeCell ref="A4:J4"/>
    <mergeCell ref="A11:J11"/>
    <mergeCell ref="A18:J18"/>
    <mergeCell ref="A19:J19"/>
    <mergeCell ref="A2:A3"/>
    <mergeCell ref="B2:B3"/>
    <mergeCell ref="C2:D2"/>
    <mergeCell ref="E2:F2"/>
    <mergeCell ref="G2:H2"/>
    <mergeCell ref="I2:J2"/>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zoomScaleNormal="100" workbookViewId="0">
      <selection activeCell="J28" sqref="J28"/>
    </sheetView>
  </sheetViews>
  <sheetFormatPr defaultRowHeight="12.75" x14ac:dyDescent="0.2"/>
  <cols>
    <col min="1" max="1" width="9.140625" style="173" customWidth="1"/>
    <col min="2" max="2" width="18.5703125" style="173" customWidth="1"/>
    <col min="3" max="3" width="10.140625" style="173" bestFit="1" customWidth="1"/>
    <col min="4" max="4" width="11.42578125" style="173" customWidth="1"/>
    <col min="5" max="5" width="7.42578125" style="173" bestFit="1" customWidth="1"/>
    <col min="6" max="6" width="7.140625" style="173" bestFit="1" customWidth="1"/>
    <col min="7" max="7" width="8.7109375" style="173" bestFit="1" customWidth="1"/>
    <col min="8" max="8" width="10.42578125" style="173" customWidth="1"/>
    <col min="9" max="9" width="8.7109375" style="173" customWidth="1"/>
    <col min="10" max="10" width="6.7109375" style="173" bestFit="1" customWidth="1"/>
    <col min="11" max="11" width="10.140625" style="173" bestFit="1" customWidth="1"/>
    <col min="12" max="16384" width="9.140625" style="173"/>
  </cols>
  <sheetData>
    <row r="1" spans="1:16" ht="15.75" thickBot="1" x14ac:dyDescent="0.25">
      <c r="A1" s="172" t="s">
        <v>878</v>
      </c>
      <c r="B1" s="172"/>
      <c r="C1" s="172"/>
      <c r="D1" s="172"/>
      <c r="E1" s="172"/>
      <c r="F1" s="172"/>
      <c r="G1" s="172"/>
      <c r="H1" s="172"/>
      <c r="I1" s="172"/>
      <c r="J1" s="172"/>
    </row>
    <row r="2" spans="1:16" ht="15" x14ac:dyDescent="0.2">
      <c r="A2" s="579" t="s">
        <v>638</v>
      </c>
      <c r="B2" s="581" t="s">
        <v>574</v>
      </c>
      <c r="C2" s="574" t="s">
        <v>639</v>
      </c>
      <c r="D2" s="574"/>
      <c r="E2" s="574"/>
      <c r="F2" s="574"/>
      <c r="G2" s="574"/>
      <c r="H2" s="574" t="s">
        <v>640</v>
      </c>
      <c r="I2" s="574"/>
      <c r="J2" s="574"/>
      <c r="K2" s="575"/>
    </row>
    <row r="3" spans="1:16" ht="51.75" customHeight="1" x14ac:dyDescent="0.2">
      <c r="A3" s="580"/>
      <c r="B3" s="582"/>
      <c r="C3" s="174" t="s">
        <v>641</v>
      </c>
      <c r="D3" s="175" t="s">
        <v>642</v>
      </c>
      <c r="E3" s="174" t="s">
        <v>643</v>
      </c>
      <c r="F3" s="174" t="s">
        <v>879</v>
      </c>
      <c r="G3" s="175" t="s">
        <v>645</v>
      </c>
      <c r="H3" s="174" t="s">
        <v>641</v>
      </c>
      <c r="I3" s="175" t="s">
        <v>642</v>
      </c>
      <c r="J3" s="174" t="s">
        <v>643</v>
      </c>
      <c r="K3" s="176" t="s">
        <v>879</v>
      </c>
    </row>
    <row r="4" spans="1:16" x14ac:dyDescent="0.2">
      <c r="A4" s="576" t="s">
        <v>647</v>
      </c>
      <c r="B4" s="177" t="s">
        <v>648</v>
      </c>
      <c r="C4" s="178">
        <v>20</v>
      </c>
      <c r="D4" s="178">
        <v>2</v>
      </c>
      <c r="E4" s="178">
        <v>1</v>
      </c>
      <c r="F4" s="178">
        <v>1</v>
      </c>
      <c r="G4" s="178">
        <v>0</v>
      </c>
      <c r="H4" s="178">
        <v>5</v>
      </c>
      <c r="I4" s="178">
        <v>0</v>
      </c>
      <c r="J4" s="178">
        <v>0</v>
      </c>
      <c r="K4" s="179">
        <v>0</v>
      </c>
      <c r="L4" s="180"/>
    </row>
    <row r="5" spans="1:16" x14ac:dyDescent="0.2">
      <c r="A5" s="576"/>
      <c r="B5" s="177" t="s">
        <v>880</v>
      </c>
      <c r="C5" s="178">
        <v>20</v>
      </c>
      <c r="D5" s="178">
        <v>0</v>
      </c>
      <c r="E5" s="178">
        <v>0</v>
      </c>
      <c r="F5" s="178">
        <v>0</v>
      </c>
      <c r="G5" s="178">
        <v>0</v>
      </c>
      <c r="H5" s="178">
        <v>5</v>
      </c>
      <c r="I5" s="178">
        <v>0</v>
      </c>
      <c r="J5" s="178">
        <v>0</v>
      </c>
      <c r="K5" s="179">
        <v>0</v>
      </c>
      <c r="L5" s="180"/>
    </row>
    <row r="6" spans="1:16" x14ac:dyDescent="0.2">
      <c r="A6" s="576"/>
      <c r="B6" s="177" t="s">
        <v>649</v>
      </c>
      <c r="C6" s="178">
        <v>17</v>
      </c>
      <c r="D6" s="178">
        <v>0</v>
      </c>
      <c r="E6" s="178">
        <v>0</v>
      </c>
      <c r="F6" s="178">
        <v>0</v>
      </c>
      <c r="G6" s="178">
        <v>0</v>
      </c>
      <c r="H6" s="178">
        <v>1</v>
      </c>
      <c r="I6" s="178">
        <v>0</v>
      </c>
      <c r="J6" s="178">
        <v>0</v>
      </c>
      <c r="K6" s="179">
        <v>0</v>
      </c>
      <c r="L6" s="180"/>
    </row>
    <row r="7" spans="1:16" x14ac:dyDescent="0.2">
      <c r="A7" s="576" t="s">
        <v>650</v>
      </c>
      <c r="B7" s="177" t="s">
        <v>648</v>
      </c>
      <c r="C7" s="181">
        <v>8</v>
      </c>
      <c r="D7" s="181">
        <v>6</v>
      </c>
      <c r="E7" s="181">
        <v>3</v>
      </c>
      <c r="F7" s="181">
        <v>2</v>
      </c>
      <c r="G7" s="181">
        <v>0</v>
      </c>
      <c r="H7" s="181">
        <v>0</v>
      </c>
      <c r="I7" s="181">
        <v>2</v>
      </c>
      <c r="J7" s="181">
        <v>2</v>
      </c>
      <c r="K7" s="179">
        <v>1</v>
      </c>
    </row>
    <row r="8" spans="1:16" x14ac:dyDescent="0.2">
      <c r="A8" s="576"/>
      <c r="B8" s="177" t="s">
        <v>880</v>
      </c>
      <c r="C8" s="181">
        <v>7</v>
      </c>
      <c r="D8" s="181">
        <v>6</v>
      </c>
      <c r="E8" s="181">
        <v>2</v>
      </c>
      <c r="F8" s="181">
        <v>2</v>
      </c>
      <c r="G8" s="181">
        <v>0</v>
      </c>
      <c r="H8" s="181">
        <v>0</v>
      </c>
      <c r="I8" s="181">
        <v>2</v>
      </c>
      <c r="J8" s="181">
        <v>2</v>
      </c>
      <c r="K8" s="179">
        <v>1</v>
      </c>
    </row>
    <row r="9" spans="1:16" x14ac:dyDescent="0.2">
      <c r="A9" s="576"/>
      <c r="B9" s="177" t="s">
        <v>649</v>
      </c>
      <c r="C9" s="181">
        <v>4</v>
      </c>
      <c r="D9" s="181">
        <v>5</v>
      </c>
      <c r="E9" s="181">
        <v>2</v>
      </c>
      <c r="F9" s="181">
        <v>2</v>
      </c>
      <c r="G9" s="181">
        <v>0</v>
      </c>
      <c r="H9" s="181">
        <v>0</v>
      </c>
      <c r="I9" s="181">
        <v>2</v>
      </c>
      <c r="J9" s="181">
        <v>2</v>
      </c>
      <c r="K9" s="179">
        <v>1</v>
      </c>
    </row>
    <row r="10" spans="1:16" x14ac:dyDescent="0.2">
      <c r="A10" s="576" t="s">
        <v>881</v>
      </c>
      <c r="B10" s="177" t="s">
        <v>648</v>
      </c>
      <c r="C10" s="181">
        <v>12</v>
      </c>
      <c r="D10" s="181">
        <v>1</v>
      </c>
      <c r="E10" s="181">
        <v>0</v>
      </c>
      <c r="F10" s="181">
        <v>0</v>
      </c>
      <c r="G10" s="178">
        <v>1</v>
      </c>
      <c r="H10" s="181">
        <v>0</v>
      </c>
      <c r="I10" s="181">
        <v>0</v>
      </c>
      <c r="J10" s="181">
        <v>0</v>
      </c>
      <c r="K10" s="182">
        <v>0</v>
      </c>
      <c r="M10" s="173" t="s">
        <v>882</v>
      </c>
    </row>
    <row r="11" spans="1:16" x14ac:dyDescent="0.2">
      <c r="A11" s="576"/>
      <c r="B11" s="177" t="s">
        <v>880</v>
      </c>
      <c r="C11" s="181">
        <v>12</v>
      </c>
      <c r="D11" s="181">
        <v>1</v>
      </c>
      <c r="E11" s="181">
        <v>0</v>
      </c>
      <c r="F11" s="181">
        <v>0</v>
      </c>
      <c r="G11" s="178">
        <v>1</v>
      </c>
      <c r="H11" s="181">
        <v>0</v>
      </c>
      <c r="I11" s="181">
        <v>0</v>
      </c>
      <c r="J11" s="181">
        <v>0</v>
      </c>
      <c r="K11" s="182">
        <v>0</v>
      </c>
    </row>
    <row r="12" spans="1:16" x14ac:dyDescent="0.2">
      <c r="A12" s="576"/>
      <c r="B12" s="177" t="s">
        <v>649</v>
      </c>
      <c r="C12" s="181">
        <v>4</v>
      </c>
      <c r="D12" s="181">
        <v>1</v>
      </c>
      <c r="E12" s="181">
        <v>0</v>
      </c>
      <c r="F12" s="181">
        <v>0</v>
      </c>
      <c r="G12" s="181">
        <v>1</v>
      </c>
      <c r="H12" s="181">
        <v>0</v>
      </c>
      <c r="I12" s="181">
        <v>0</v>
      </c>
      <c r="J12" s="181">
        <v>0</v>
      </c>
      <c r="K12" s="179">
        <v>0</v>
      </c>
    </row>
    <row r="13" spans="1:16" x14ac:dyDescent="0.2">
      <c r="A13" s="577" t="s">
        <v>159</v>
      </c>
      <c r="B13" s="183" t="s">
        <v>648</v>
      </c>
      <c r="C13" s="181">
        <v>4</v>
      </c>
      <c r="D13" s="181">
        <v>1</v>
      </c>
      <c r="E13" s="181">
        <v>2</v>
      </c>
      <c r="F13" s="181">
        <v>1</v>
      </c>
      <c r="G13" s="181">
        <v>0</v>
      </c>
      <c r="H13" s="181">
        <v>0</v>
      </c>
      <c r="I13" s="181">
        <v>0</v>
      </c>
      <c r="J13" s="181">
        <v>0</v>
      </c>
      <c r="K13" s="179">
        <v>0</v>
      </c>
      <c r="P13" s="173" t="s">
        <v>882</v>
      </c>
    </row>
    <row r="14" spans="1:16" ht="15" customHeight="1" x14ac:dyDescent="0.2">
      <c r="A14" s="577"/>
      <c r="B14" s="183" t="s">
        <v>880</v>
      </c>
      <c r="C14" s="181">
        <v>4</v>
      </c>
      <c r="D14" s="181">
        <v>1</v>
      </c>
      <c r="E14" s="181">
        <v>2</v>
      </c>
      <c r="F14" s="181">
        <v>1</v>
      </c>
      <c r="G14" s="181">
        <v>0</v>
      </c>
      <c r="H14" s="181">
        <v>0</v>
      </c>
      <c r="I14" s="181">
        <v>0</v>
      </c>
      <c r="J14" s="181">
        <v>0</v>
      </c>
      <c r="K14" s="179">
        <v>0</v>
      </c>
    </row>
    <row r="15" spans="1:16" ht="15.75" customHeight="1" x14ac:dyDescent="0.2">
      <c r="A15" s="577"/>
      <c r="B15" s="183" t="s">
        <v>649</v>
      </c>
      <c r="C15" s="181">
        <v>4</v>
      </c>
      <c r="D15" s="181">
        <v>1</v>
      </c>
      <c r="E15" s="181">
        <v>2</v>
      </c>
      <c r="F15" s="181">
        <v>0</v>
      </c>
      <c r="G15" s="181">
        <v>0</v>
      </c>
      <c r="H15" s="181">
        <v>0</v>
      </c>
      <c r="I15" s="181">
        <v>0</v>
      </c>
      <c r="J15" s="181">
        <v>0</v>
      </c>
      <c r="K15" s="179">
        <v>0</v>
      </c>
      <c r="N15" s="173" t="s">
        <v>882</v>
      </c>
    </row>
    <row r="16" spans="1:16" ht="15.75" customHeight="1" x14ac:dyDescent="0.2">
      <c r="A16" s="577" t="s">
        <v>160</v>
      </c>
      <c r="B16" s="183" t="s">
        <v>648</v>
      </c>
      <c r="C16" s="181">
        <v>0</v>
      </c>
      <c r="D16" s="181">
        <v>1</v>
      </c>
      <c r="E16" s="181">
        <v>2</v>
      </c>
      <c r="F16" s="181">
        <v>1</v>
      </c>
      <c r="G16" s="181">
        <v>0</v>
      </c>
      <c r="H16" s="181">
        <v>0</v>
      </c>
      <c r="I16" s="181">
        <v>0</v>
      </c>
      <c r="J16" s="181">
        <v>0</v>
      </c>
      <c r="K16" s="179">
        <v>0</v>
      </c>
    </row>
    <row r="17" spans="1:13" ht="15.75" customHeight="1" x14ac:dyDescent="0.2">
      <c r="A17" s="577"/>
      <c r="B17" s="183" t="s">
        <v>880</v>
      </c>
      <c r="C17" s="181">
        <v>0</v>
      </c>
      <c r="D17" s="181">
        <v>0</v>
      </c>
      <c r="E17" s="181">
        <v>2</v>
      </c>
      <c r="F17" s="181">
        <v>1</v>
      </c>
      <c r="G17" s="181">
        <v>0</v>
      </c>
      <c r="H17" s="181">
        <v>0</v>
      </c>
      <c r="I17" s="181">
        <v>0</v>
      </c>
      <c r="J17" s="181">
        <v>0</v>
      </c>
      <c r="K17" s="179">
        <v>0</v>
      </c>
    </row>
    <row r="18" spans="1:13" ht="15.75" customHeight="1" thickBot="1" x14ac:dyDescent="0.25">
      <c r="A18" s="578"/>
      <c r="B18" s="184" t="s">
        <v>649</v>
      </c>
      <c r="C18" s="185">
        <v>0</v>
      </c>
      <c r="D18" s="185">
        <v>0</v>
      </c>
      <c r="E18" s="185">
        <v>2</v>
      </c>
      <c r="F18" s="185">
        <v>1</v>
      </c>
      <c r="G18" s="185">
        <v>0</v>
      </c>
      <c r="H18" s="185">
        <v>0</v>
      </c>
      <c r="I18" s="185">
        <v>0</v>
      </c>
      <c r="J18" s="185">
        <v>0</v>
      </c>
      <c r="K18" s="186">
        <v>0</v>
      </c>
    </row>
    <row r="19" spans="1:13" ht="15" customHeight="1" x14ac:dyDescent="0.2">
      <c r="A19" s="187" t="s">
        <v>883</v>
      </c>
      <c r="B19" s="188"/>
      <c r="C19" s="188"/>
      <c r="D19" s="188"/>
      <c r="E19" s="189"/>
      <c r="F19" s="189"/>
      <c r="G19" s="189"/>
      <c r="H19" s="189"/>
      <c r="I19" s="189"/>
      <c r="J19" s="189"/>
      <c r="M19" s="173" t="s">
        <v>882</v>
      </c>
    </row>
    <row r="20" spans="1:13" ht="15" customHeight="1" x14ac:dyDescent="0.2">
      <c r="B20" s="189"/>
      <c r="C20" s="189"/>
      <c r="D20" s="189"/>
      <c r="E20" s="189"/>
      <c r="F20" s="189"/>
      <c r="G20" s="189"/>
      <c r="H20" s="189"/>
      <c r="I20" s="189"/>
      <c r="J20" s="189"/>
    </row>
    <row r="29" spans="1:13" x14ac:dyDescent="0.2">
      <c r="E29" s="173" t="s">
        <v>882</v>
      </c>
    </row>
  </sheetData>
  <mergeCells count="9">
    <mergeCell ref="A13:A15"/>
    <mergeCell ref="A16:A18"/>
    <mergeCell ref="A2:A3"/>
    <mergeCell ref="B2:B3"/>
    <mergeCell ref="C2:G2"/>
    <mergeCell ref="H2:K2"/>
    <mergeCell ref="A4:A6"/>
    <mergeCell ref="A7:A9"/>
    <mergeCell ref="A10:A12"/>
  </mergeCells>
  <pageMargins left="0.78431372549019618" right="0.78431372549019618" top="0.98039215686274517" bottom="0.98039215686274517" header="0.50980392156862753" footer="0.50980392156862753"/>
  <pageSetup paperSize="9" orientation="portrait" useFirstPageNumber="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zoomScaleNormal="100" workbookViewId="0">
      <selection activeCell="J33" sqref="J33"/>
    </sheetView>
  </sheetViews>
  <sheetFormatPr defaultRowHeight="12.75" x14ac:dyDescent="0.2"/>
  <cols>
    <col min="1" max="2" width="9" style="191" customWidth="1"/>
    <col min="3" max="5" width="10" style="191" customWidth="1"/>
    <col min="6" max="16384" width="9.140625" style="191"/>
  </cols>
  <sheetData>
    <row r="1" spans="1:11" s="190" customFormat="1" ht="15" customHeight="1" thickBot="1" x14ac:dyDescent="0.3">
      <c r="A1" s="588" t="s">
        <v>884</v>
      </c>
      <c r="B1" s="588"/>
      <c r="C1" s="588"/>
      <c r="D1" s="588"/>
      <c r="E1" s="588"/>
      <c r="F1" s="588"/>
      <c r="G1" s="588"/>
      <c r="H1" s="588"/>
      <c r="I1" s="588"/>
    </row>
    <row r="2" spans="1:11" ht="16.5" customHeight="1" x14ac:dyDescent="0.2">
      <c r="A2" s="583" t="s">
        <v>569</v>
      </c>
      <c r="B2" s="585" t="s">
        <v>885</v>
      </c>
      <c r="C2" s="586"/>
      <c r="D2" s="586"/>
      <c r="E2" s="587"/>
      <c r="F2" s="585" t="s">
        <v>886</v>
      </c>
      <c r="G2" s="586"/>
      <c r="H2" s="586"/>
      <c r="I2" s="587"/>
    </row>
    <row r="3" spans="1:11" ht="15.75" customHeight="1" x14ac:dyDescent="0.2">
      <c r="A3" s="584"/>
      <c r="B3" s="192" t="s">
        <v>568</v>
      </c>
      <c r="C3" s="193" t="s">
        <v>195</v>
      </c>
      <c r="D3" s="193" t="s">
        <v>196</v>
      </c>
      <c r="E3" s="194" t="s">
        <v>197</v>
      </c>
      <c r="F3" s="192" t="s">
        <v>568</v>
      </c>
      <c r="G3" s="193" t="s">
        <v>195</v>
      </c>
      <c r="H3" s="193" t="s">
        <v>196</v>
      </c>
      <c r="I3" s="194" t="s">
        <v>197</v>
      </c>
    </row>
    <row r="4" spans="1:11" s="199" customFormat="1" x14ac:dyDescent="0.2">
      <c r="A4" s="195" t="s">
        <v>24</v>
      </c>
      <c r="B4" s="196">
        <v>625.04</v>
      </c>
      <c r="C4" s="196">
        <v>662.1</v>
      </c>
      <c r="D4" s="196">
        <v>552.05999999999995</v>
      </c>
      <c r="E4" s="196">
        <v>599.91999999999996</v>
      </c>
      <c r="F4" s="196">
        <v>3051.23</v>
      </c>
      <c r="G4" s="196">
        <v>3590</v>
      </c>
      <c r="H4" s="196">
        <v>2838</v>
      </c>
      <c r="I4" s="196">
        <v>3414</v>
      </c>
      <c r="J4" s="197"/>
      <c r="K4" s="198"/>
    </row>
    <row r="5" spans="1:11" s="199" customFormat="1" x14ac:dyDescent="0.2">
      <c r="A5" s="195" t="s">
        <v>25</v>
      </c>
      <c r="B5" s="196">
        <v>599.91999999999996</v>
      </c>
      <c r="C5" s="196">
        <v>617</v>
      </c>
      <c r="D5" s="196">
        <v>563.51</v>
      </c>
      <c r="E5" s="196">
        <f>E10</f>
        <v>610.11</v>
      </c>
      <c r="F5" s="196">
        <v>3450.3</v>
      </c>
      <c r="G5" s="196">
        <v>3674</v>
      </c>
      <c r="H5" s="196">
        <v>3450.33</v>
      </c>
      <c r="I5" s="196">
        <f>I10</f>
        <v>3559.27</v>
      </c>
      <c r="J5" s="197"/>
      <c r="K5" s="198"/>
    </row>
    <row r="6" spans="1:11" x14ac:dyDescent="0.2">
      <c r="A6" s="200">
        <v>43556</v>
      </c>
      <c r="B6" s="201">
        <v>599.91999999999996</v>
      </c>
      <c r="C6" s="201">
        <v>614.44000000000005</v>
      </c>
      <c r="D6" s="201">
        <v>598.52</v>
      </c>
      <c r="E6" s="201">
        <v>603.16</v>
      </c>
      <c r="F6" s="201">
        <v>3450.3</v>
      </c>
      <c r="G6" s="201">
        <v>3604.18</v>
      </c>
      <c r="H6" s="201">
        <v>3450.33</v>
      </c>
      <c r="I6" s="201">
        <v>3500.82</v>
      </c>
    </row>
    <row r="7" spans="1:11" x14ac:dyDescent="0.2">
      <c r="A7" s="200">
        <v>43587</v>
      </c>
      <c r="B7" s="201">
        <v>603.16</v>
      </c>
      <c r="C7" s="201">
        <v>603.16</v>
      </c>
      <c r="D7" s="201">
        <v>570.29999999999995</v>
      </c>
      <c r="E7" s="201">
        <v>570.79</v>
      </c>
      <c r="F7" s="201">
        <v>3506.68</v>
      </c>
      <c r="G7" s="201">
        <v>3674.18</v>
      </c>
      <c r="H7" s="201">
        <v>3497.67</v>
      </c>
      <c r="I7" s="201">
        <v>3614.86</v>
      </c>
    </row>
    <row r="8" spans="1:11" x14ac:dyDescent="0.2">
      <c r="A8" s="200">
        <v>43619</v>
      </c>
      <c r="B8" s="201">
        <v>570.22</v>
      </c>
      <c r="C8" s="201">
        <v>596.89</v>
      </c>
      <c r="D8" s="201">
        <v>563.51</v>
      </c>
      <c r="E8" s="201">
        <v>592.30999999999995</v>
      </c>
      <c r="F8" s="201">
        <v>3623.27</v>
      </c>
      <c r="G8" s="201">
        <v>3623.27</v>
      </c>
      <c r="H8" s="201">
        <v>3468.83</v>
      </c>
      <c r="I8" s="201">
        <v>3496.79</v>
      </c>
    </row>
    <row r="9" spans="1:11" x14ac:dyDescent="0.2">
      <c r="A9" s="200">
        <v>43650</v>
      </c>
      <c r="B9" s="201">
        <v>591.94000000000005</v>
      </c>
      <c r="C9" s="201">
        <v>596.33000000000004</v>
      </c>
      <c r="D9" s="201">
        <v>580.24</v>
      </c>
      <c r="E9" s="201">
        <v>592.01</v>
      </c>
      <c r="F9" s="201">
        <v>3505.64</v>
      </c>
      <c r="G9" s="201">
        <v>3646.43</v>
      </c>
      <c r="H9" s="201">
        <v>3503.28</v>
      </c>
      <c r="I9" s="201">
        <v>3636.84</v>
      </c>
    </row>
    <row r="10" spans="1:11" x14ac:dyDescent="0.2">
      <c r="A10" s="200">
        <v>43682</v>
      </c>
      <c r="B10" s="201">
        <v>590.04999999999995</v>
      </c>
      <c r="C10" s="201">
        <v>617.27</v>
      </c>
      <c r="D10" s="201">
        <v>583.04</v>
      </c>
      <c r="E10" s="201">
        <v>610.11</v>
      </c>
      <c r="F10" s="201">
        <v>3642.07</v>
      </c>
      <c r="G10" s="201">
        <v>3643.12</v>
      </c>
      <c r="H10" s="201">
        <v>3536.75</v>
      </c>
      <c r="I10" s="201">
        <v>3559.27</v>
      </c>
    </row>
    <row r="11" spans="1:11" x14ac:dyDescent="0.2">
      <c r="A11" s="191" t="str">
        <f>'[1]1'!A8</f>
        <v>$ indicates as on August 30, 2019</v>
      </c>
      <c r="B11" s="199"/>
      <c r="C11" s="199"/>
      <c r="D11" s="202"/>
      <c r="E11" s="202"/>
      <c r="F11" s="203"/>
      <c r="G11" s="203"/>
      <c r="H11" s="203"/>
      <c r="I11" s="203"/>
    </row>
    <row r="12" spans="1:11" s="199" customFormat="1" x14ac:dyDescent="0.2">
      <c r="A12" s="204" t="s">
        <v>651</v>
      </c>
      <c r="B12" s="205"/>
      <c r="C12" s="205"/>
      <c r="D12" s="203"/>
      <c r="E12" s="203" t="s">
        <v>882</v>
      </c>
      <c r="F12" s="203"/>
      <c r="G12" s="203"/>
      <c r="H12" s="203"/>
      <c r="I12" s="203"/>
    </row>
    <row r="13" spans="1:11" s="199" customFormat="1" x14ac:dyDescent="0.2">
      <c r="A13" s="203"/>
      <c r="B13" s="206"/>
      <c r="C13" s="203"/>
      <c r="D13" s="203"/>
      <c r="E13" s="203"/>
      <c r="F13" s="203"/>
      <c r="G13" s="203"/>
      <c r="H13" s="203"/>
      <c r="I13" s="203"/>
    </row>
  </sheetData>
  <mergeCells count="4">
    <mergeCell ref="A2:A3"/>
    <mergeCell ref="B2:E2"/>
    <mergeCell ref="F2:I2"/>
    <mergeCell ref="A1:I1"/>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zoomScaleNormal="100" workbookViewId="0">
      <selection activeCell="J27" sqref="J27"/>
    </sheetView>
  </sheetViews>
  <sheetFormatPr defaultRowHeight="12.75" x14ac:dyDescent="0.2"/>
  <cols>
    <col min="1" max="1" width="9.140625" style="191" customWidth="1"/>
    <col min="2" max="2" width="7.140625" style="191" customWidth="1"/>
    <col min="3" max="3" width="11.28515625" style="191" bestFit="1" customWidth="1"/>
    <col min="4" max="5" width="10" style="191" customWidth="1"/>
    <col min="6" max="6" width="9.5703125" style="191" customWidth="1"/>
    <col min="7" max="7" width="11.140625" style="191" customWidth="1"/>
    <col min="8" max="8" width="10.7109375" style="191" customWidth="1"/>
    <col min="9" max="9" width="9.5703125" style="191" customWidth="1"/>
    <col min="10" max="10" width="12.5703125" style="191" customWidth="1"/>
    <col min="11" max="11" width="7.5703125" style="191" customWidth="1"/>
    <col min="12" max="12" width="11.140625" style="191" customWidth="1"/>
    <col min="13" max="13" width="10.140625" style="191" customWidth="1"/>
    <col min="14" max="14" width="10.42578125" style="191" customWidth="1"/>
    <col min="15" max="15" width="10.42578125" style="217" customWidth="1"/>
    <col min="16" max="16" width="12.42578125" style="191" bestFit="1" customWidth="1"/>
    <col min="17" max="17" width="8.5703125" style="191" customWidth="1"/>
    <col min="18" max="18" width="9.140625" style="191"/>
    <col min="19" max="19" width="8.140625" style="191" bestFit="1" customWidth="1"/>
    <col min="20" max="16384" width="9.140625" style="191"/>
  </cols>
  <sheetData>
    <row r="1" spans="1:18" s="190" customFormat="1" ht="15" x14ac:dyDescent="0.25">
      <c r="A1" s="592" t="s">
        <v>887</v>
      </c>
      <c r="B1" s="592"/>
      <c r="C1" s="592"/>
      <c r="D1" s="592"/>
      <c r="E1" s="592"/>
      <c r="F1" s="592"/>
      <c r="G1" s="592"/>
      <c r="H1" s="592"/>
      <c r="I1" s="592"/>
      <c r="J1" s="592"/>
      <c r="K1" s="592"/>
      <c r="L1" s="592"/>
      <c r="M1" s="592"/>
      <c r="N1" s="592"/>
      <c r="O1" s="592"/>
      <c r="P1" s="592"/>
      <c r="Q1" s="592"/>
    </row>
    <row r="2" spans="1:18" s="190" customFormat="1" ht="15" x14ac:dyDescent="0.25">
      <c r="A2" s="593" t="s">
        <v>888</v>
      </c>
      <c r="B2" s="593"/>
      <c r="C2" s="593"/>
      <c r="D2" s="593"/>
      <c r="E2" s="593"/>
      <c r="F2" s="593"/>
      <c r="G2" s="593"/>
      <c r="H2" s="593"/>
      <c r="I2" s="593"/>
      <c r="J2" s="593"/>
      <c r="K2" s="593"/>
      <c r="L2" s="593"/>
      <c r="M2" s="593"/>
      <c r="N2" s="593"/>
      <c r="O2" s="593"/>
      <c r="P2" s="593"/>
      <c r="Q2" s="593"/>
      <c r="R2" s="593"/>
    </row>
    <row r="3" spans="1:18" s="207" customFormat="1" ht="27.75" customHeight="1" x14ac:dyDescent="0.2">
      <c r="A3" s="594" t="s">
        <v>569</v>
      </c>
      <c r="B3" s="594" t="s">
        <v>656</v>
      </c>
      <c r="C3" s="596" t="s">
        <v>641</v>
      </c>
      <c r="D3" s="597"/>
      <c r="E3" s="598"/>
      <c r="F3" s="599" t="s">
        <v>652</v>
      </c>
      <c r="G3" s="599"/>
      <c r="H3" s="599"/>
      <c r="I3" s="599" t="s">
        <v>646</v>
      </c>
      <c r="J3" s="599"/>
      <c r="K3" s="599"/>
      <c r="L3" s="599" t="s">
        <v>644</v>
      </c>
      <c r="M3" s="599"/>
      <c r="N3" s="599"/>
      <c r="O3" s="600" t="s">
        <v>104</v>
      </c>
      <c r="P3" s="601"/>
      <c r="Q3" s="599" t="s">
        <v>660</v>
      </c>
      <c r="R3" s="599"/>
    </row>
    <row r="4" spans="1:18" s="207" customFormat="1" ht="38.25" customHeight="1" x14ac:dyDescent="0.2">
      <c r="A4" s="595"/>
      <c r="B4" s="595"/>
      <c r="C4" s="208" t="s">
        <v>653</v>
      </c>
      <c r="D4" s="208" t="s">
        <v>658</v>
      </c>
      <c r="E4" s="209" t="s">
        <v>889</v>
      </c>
      <c r="F4" s="208" t="s">
        <v>653</v>
      </c>
      <c r="G4" s="208" t="s">
        <v>658</v>
      </c>
      <c r="H4" s="208" t="s">
        <v>889</v>
      </c>
      <c r="I4" s="208" t="s">
        <v>653</v>
      </c>
      <c r="J4" s="208" t="s">
        <v>658</v>
      </c>
      <c r="K4" s="208" t="s">
        <v>889</v>
      </c>
      <c r="L4" s="208" t="s">
        <v>890</v>
      </c>
      <c r="M4" s="208" t="s">
        <v>658</v>
      </c>
      <c r="N4" s="208" t="s">
        <v>889</v>
      </c>
      <c r="O4" s="208" t="s">
        <v>658</v>
      </c>
      <c r="P4" s="208" t="s">
        <v>889</v>
      </c>
      <c r="Q4" s="209" t="s">
        <v>891</v>
      </c>
      <c r="R4" s="210" t="s">
        <v>892</v>
      </c>
    </row>
    <row r="5" spans="1:18" s="189" customFormat="1" x14ac:dyDescent="0.2">
      <c r="A5" s="211" t="s">
        <v>24</v>
      </c>
      <c r="B5" s="212">
        <v>257</v>
      </c>
      <c r="C5" s="212">
        <v>9662.0726899999991</v>
      </c>
      <c r="D5" s="212">
        <v>1828722</v>
      </c>
      <c r="E5" s="212">
        <v>101232.75622780001</v>
      </c>
      <c r="F5" s="212">
        <v>111474.84255</v>
      </c>
      <c r="G5" s="212">
        <v>78835865</v>
      </c>
      <c r="H5" s="212">
        <v>2525601.2266747495</v>
      </c>
      <c r="I5" s="212">
        <v>168.65427792800003</v>
      </c>
      <c r="J5" s="212">
        <v>28837833</v>
      </c>
      <c r="K5" s="212">
        <v>1513817.2792994003</v>
      </c>
      <c r="L5" s="212">
        <v>671698.23484194512</v>
      </c>
      <c r="M5" s="212">
        <v>136946607</v>
      </c>
      <c r="N5" s="212">
        <v>2450777.1105934996</v>
      </c>
      <c r="O5" s="212">
        <v>246449027</v>
      </c>
      <c r="P5" s="212">
        <v>6591428.3727954486</v>
      </c>
      <c r="Q5" s="212">
        <v>313641</v>
      </c>
      <c r="R5" s="212">
        <v>14243.598900749999</v>
      </c>
    </row>
    <row r="6" spans="1:18" s="189" customFormat="1" x14ac:dyDescent="0.2">
      <c r="A6" s="211" t="s">
        <v>25</v>
      </c>
      <c r="B6" s="212">
        <f>SUM(B7:B11)</f>
        <v>107</v>
      </c>
      <c r="C6" s="212">
        <f t="shared" ref="C6:N6" si="0">SUM(C7:C11)</f>
        <v>4257.94416</v>
      </c>
      <c r="D6" s="212">
        <f t="shared" si="0"/>
        <v>820271</v>
      </c>
      <c r="E6" s="212">
        <f t="shared" si="0"/>
        <v>43063.3397014</v>
      </c>
      <c r="F6" s="212">
        <f t="shared" si="0"/>
        <v>30410.643649999998</v>
      </c>
      <c r="G6" s="212">
        <f t="shared" si="0"/>
        <v>21762286</v>
      </c>
      <c r="H6" s="212">
        <f t="shared" si="0"/>
        <v>771599.30777700001</v>
      </c>
      <c r="I6" s="212">
        <f t="shared" si="0"/>
        <v>96.803534165000002</v>
      </c>
      <c r="J6" s="212">
        <f t="shared" si="0"/>
        <v>16873965</v>
      </c>
      <c r="K6" s="212">
        <f t="shared" si="0"/>
        <v>1016498.8673386001</v>
      </c>
      <c r="L6" s="212">
        <f t="shared" si="0"/>
        <v>425810.31449621398</v>
      </c>
      <c r="M6" s="212">
        <f t="shared" si="0"/>
        <v>87624468</v>
      </c>
      <c r="N6" s="212">
        <f t="shared" si="0"/>
        <v>1357724.2567150001</v>
      </c>
      <c r="O6" s="212">
        <f>SUM(O7:O11)</f>
        <v>127080990</v>
      </c>
      <c r="P6" s="212">
        <f t="shared" ref="P6" si="1">SUM(P7:P11)</f>
        <v>3188885.7715320005</v>
      </c>
      <c r="Q6" s="212">
        <f>Q11</f>
        <v>239457</v>
      </c>
      <c r="R6" s="212">
        <f>R11</f>
        <v>18069.6856563</v>
      </c>
    </row>
    <row r="7" spans="1:18" s="199" customFormat="1" x14ac:dyDescent="0.2">
      <c r="A7" s="213">
        <v>43556</v>
      </c>
      <c r="B7" s="214">
        <v>20</v>
      </c>
      <c r="C7" s="214">
        <v>991.38808999999969</v>
      </c>
      <c r="D7" s="214">
        <v>196632</v>
      </c>
      <c r="E7" s="215">
        <v>10805.720484200001</v>
      </c>
      <c r="F7" s="214">
        <v>7029.8468499999972</v>
      </c>
      <c r="G7" s="214">
        <v>5565142</v>
      </c>
      <c r="H7" s="214">
        <v>172972.51855400001</v>
      </c>
      <c r="I7" s="214">
        <v>15.129268015000001</v>
      </c>
      <c r="J7" s="214">
        <v>2516285</v>
      </c>
      <c r="K7" s="214">
        <v>129663.01232870005</v>
      </c>
      <c r="L7" s="214">
        <v>62102.356971425492</v>
      </c>
      <c r="M7" s="214">
        <v>12417788</v>
      </c>
      <c r="N7" s="214">
        <v>213671.81312250005</v>
      </c>
      <c r="O7" s="214">
        <v>20695847</v>
      </c>
      <c r="P7" s="214">
        <v>527113.06448940013</v>
      </c>
      <c r="Q7" s="214">
        <v>318726</v>
      </c>
      <c r="R7" s="214">
        <v>13840.07858885</v>
      </c>
    </row>
    <row r="8" spans="1:18" s="199" customFormat="1" x14ac:dyDescent="0.2">
      <c r="A8" s="213">
        <v>43587</v>
      </c>
      <c r="B8" s="214">
        <v>23</v>
      </c>
      <c r="C8" s="214">
        <v>1064.8874700000001</v>
      </c>
      <c r="D8" s="214">
        <v>212163</v>
      </c>
      <c r="E8" s="215">
        <v>11255.649245000004</v>
      </c>
      <c r="F8" s="214">
        <v>6959.1958000000013</v>
      </c>
      <c r="G8" s="214">
        <v>5622668</v>
      </c>
      <c r="H8" s="214">
        <v>165666.94257674998</v>
      </c>
      <c r="I8" s="214">
        <v>15.913102397999996</v>
      </c>
      <c r="J8" s="214">
        <v>2715917</v>
      </c>
      <c r="K8" s="214">
        <v>156567.58387310008</v>
      </c>
      <c r="L8" s="214">
        <v>89080.167730953006</v>
      </c>
      <c r="M8" s="214">
        <v>17609699</v>
      </c>
      <c r="N8" s="214">
        <v>293303.40350149997</v>
      </c>
      <c r="O8" s="214">
        <v>26160447</v>
      </c>
      <c r="P8" s="214">
        <v>626793.57919634995</v>
      </c>
      <c r="Q8" s="214">
        <v>366531</v>
      </c>
      <c r="R8" s="214">
        <v>14973.5672381</v>
      </c>
    </row>
    <row r="9" spans="1:18" s="199" customFormat="1" x14ac:dyDescent="0.2">
      <c r="A9" s="213">
        <v>43619</v>
      </c>
      <c r="B9" s="214">
        <v>20</v>
      </c>
      <c r="C9" s="214">
        <v>779.33895000000007</v>
      </c>
      <c r="D9" s="214">
        <v>147860</v>
      </c>
      <c r="E9" s="215">
        <v>7662.3974959999987</v>
      </c>
      <c r="F9" s="214">
        <v>5645.1310000000003</v>
      </c>
      <c r="G9" s="214">
        <v>3965136</v>
      </c>
      <c r="H9" s="214">
        <v>138475.22990375001</v>
      </c>
      <c r="I9" s="214">
        <v>17.935187740999996</v>
      </c>
      <c r="J9" s="214">
        <v>3120488</v>
      </c>
      <c r="K9" s="214">
        <v>180859.90976280003</v>
      </c>
      <c r="L9" s="214">
        <v>83860.372293737979</v>
      </c>
      <c r="M9" s="214">
        <v>17271186</v>
      </c>
      <c r="N9" s="214">
        <v>249905.79397549987</v>
      </c>
      <c r="O9" s="214">
        <v>24504670</v>
      </c>
      <c r="P9" s="214">
        <v>576903.33113804995</v>
      </c>
      <c r="Q9" s="214">
        <v>256595</v>
      </c>
      <c r="R9" s="214">
        <v>14937.954490149999</v>
      </c>
    </row>
    <row r="10" spans="1:18" s="199" customFormat="1" x14ac:dyDescent="0.2">
      <c r="A10" s="213">
        <v>43650</v>
      </c>
      <c r="B10" s="214">
        <v>23</v>
      </c>
      <c r="C10" s="214">
        <v>735.25778999999989</v>
      </c>
      <c r="D10" s="214">
        <v>146496</v>
      </c>
      <c r="E10" s="215">
        <v>7308.1424303999993</v>
      </c>
      <c r="F10" s="214">
        <v>6150.2252499999968</v>
      </c>
      <c r="G10" s="214">
        <v>3602231</v>
      </c>
      <c r="H10" s="214">
        <v>162811.14151499997</v>
      </c>
      <c r="I10" s="214">
        <v>22.090092750999997</v>
      </c>
      <c r="J10" s="214">
        <v>3922252</v>
      </c>
      <c r="K10" s="214">
        <v>264475.86090949987</v>
      </c>
      <c r="L10" s="214">
        <v>91948.178686590982</v>
      </c>
      <c r="M10" s="214">
        <v>19354305</v>
      </c>
      <c r="N10" s="214">
        <v>289238.06806750013</v>
      </c>
      <c r="O10" s="214">
        <v>27025284</v>
      </c>
      <c r="P10" s="214">
        <v>723833.2129224001</v>
      </c>
      <c r="Q10" s="214">
        <v>256075</v>
      </c>
      <c r="R10" s="214">
        <v>17459.787071499999</v>
      </c>
    </row>
    <row r="11" spans="1:18" s="199" customFormat="1" x14ac:dyDescent="0.2">
      <c r="A11" s="213">
        <v>43682</v>
      </c>
      <c r="B11" s="214">
        <v>21</v>
      </c>
      <c r="C11" s="214">
        <v>687.0718599999999</v>
      </c>
      <c r="D11" s="214">
        <v>117120</v>
      </c>
      <c r="E11" s="215">
        <v>6031.4300457999989</v>
      </c>
      <c r="F11" s="214">
        <v>4626.2447499999998</v>
      </c>
      <c r="G11" s="214">
        <v>3007109</v>
      </c>
      <c r="H11" s="214">
        <v>131673.47522749996</v>
      </c>
      <c r="I11" s="214">
        <v>25.735883260000008</v>
      </c>
      <c r="J11" s="214">
        <v>4599023</v>
      </c>
      <c r="K11" s="214">
        <v>284932.50046450004</v>
      </c>
      <c r="L11" s="214">
        <v>98819.238813506512</v>
      </c>
      <c r="M11" s="214">
        <v>20971490</v>
      </c>
      <c r="N11" s="214">
        <v>311605.17804800015</v>
      </c>
      <c r="O11" s="214">
        <v>28694742</v>
      </c>
      <c r="P11" s="214">
        <v>734242.58378580015</v>
      </c>
      <c r="Q11" s="214">
        <v>239457</v>
      </c>
      <c r="R11" s="214">
        <v>18069.6856563</v>
      </c>
    </row>
    <row r="12" spans="1:18" x14ac:dyDescent="0.2">
      <c r="A12" s="589" t="s">
        <v>691</v>
      </c>
      <c r="B12" s="589"/>
      <c r="C12" s="589"/>
      <c r="D12" s="589"/>
      <c r="E12" s="589"/>
      <c r="F12" s="589"/>
      <c r="G12" s="589"/>
      <c r="H12" s="589"/>
      <c r="I12" s="589"/>
      <c r="J12" s="589"/>
      <c r="K12" s="589"/>
      <c r="L12" s="589"/>
      <c r="M12" s="589"/>
      <c r="N12" s="589"/>
      <c r="O12" s="589"/>
      <c r="P12" s="589"/>
      <c r="Q12" s="589"/>
      <c r="R12" s="589"/>
    </row>
    <row r="13" spans="1:18" ht="24" customHeight="1" x14ac:dyDescent="0.2">
      <c r="A13" s="590" t="s">
        <v>893</v>
      </c>
      <c r="B13" s="590" t="s">
        <v>656</v>
      </c>
      <c r="C13" s="591" t="s">
        <v>652</v>
      </c>
      <c r="D13" s="591"/>
      <c r="E13" s="591"/>
      <c r="F13" s="591"/>
      <c r="G13" s="591" t="s">
        <v>646</v>
      </c>
      <c r="H13" s="591"/>
      <c r="I13" s="591"/>
      <c r="J13" s="591"/>
      <c r="K13" s="591" t="s">
        <v>644</v>
      </c>
      <c r="L13" s="591"/>
      <c r="M13" s="591"/>
      <c r="N13" s="591"/>
      <c r="O13" s="591" t="s">
        <v>104</v>
      </c>
      <c r="P13" s="591"/>
      <c r="Q13" s="591" t="s">
        <v>660</v>
      </c>
      <c r="R13" s="591"/>
    </row>
    <row r="14" spans="1:18" x14ac:dyDescent="0.2">
      <c r="A14" s="590"/>
      <c r="B14" s="590"/>
      <c r="C14" s="602" t="s">
        <v>894</v>
      </c>
      <c r="D14" s="602"/>
      <c r="E14" s="602" t="s">
        <v>895</v>
      </c>
      <c r="F14" s="602"/>
      <c r="G14" s="602" t="s">
        <v>894</v>
      </c>
      <c r="H14" s="602"/>
      <c r="I14" s="602" t="s">
        <v>895</v>
      </c>
      <c r="J14" s="602"/>
      <c r="K14" s="602" t="s">
        <v>894</v>
      </c>
      <c r="L14" s="602"/>
      <c r="M14" s="602" t="s">
        <v>895</v>
      </c>
      <c r="N14" s="602"/>
      <c r="O14" s="603" t="s">
        <v>891</v>
      </c>
      <c r="P14" s="594" t="s">
        <v>896</v>
      </c>
      <c r="Q14" s="603" t="s">
        <v>891</v>
      </c>
      <c r="R14" s="603" t="s">
        <v>897</v>
      </c>
    </row>
    <row r="15" spans="1:18" ht="38.25" x14ac:dyDescent="0.2">
      <c r="A15" s="590"/>
      <c r="B15" s="590"/>
      <c r="C15" s="216" t="s">
        <v>891</v>
      </c>
      <c r="D15" s="209" t="s">
        <v>889</v>
      </c>
      <c r="E15" s="216" t="s">
        <v>891</v>
      </c>
      <c r="F15" s="209" t="s">
        <v>889</v>
      </c>
      <c r="G15" s="216" t="s">
        <v>891</v>
      </c>
      <c r="H15" s="209" t="s">
        <v>889</v>
      </c>
      <c r="I15" s="216" t="s">
        <v>891</v>
      </c>
      <c r="J15" s="209" t="s">
        <v>889</v>
      </c>
      <c r="K15" s="216" t="s">
        <v>891</v>
      </c>
      <c r="L15" s="209" t="s">
        <v>889</v>
      </c>
      <c r="M15" s="216" t="s">
        <v>891</v>
      </c>
      <c r="N15" s="209" t="s">
        <v>889</v>
      </c>
      <c r="O15" s="604"/>
      <c r="P15" s="595"/>
      <c r="Q15" s="604"/>
      <c r="R15" s="604"/>
    </row>
    <row r="16" spans="1:18" x14ac:dyDescent="0.2">
      <c r="A16" s="211" t="s">
        <v>24</v>
      </c>
      <c r="B16" s="212">
        <v>257</v>
      </c>
      <c r="C16" s="212">
        <v>69152</v>
      </c>
      <c r="D16" s="212">
        <v>3701.0512629999998</v>
      </c>
      <c r="E16" s="212">
        <v>54509</v>
      </c>
      <c r="F16" s="212">
        <v>2791.6585439999999</v>
      </c>
      <c r="G16" s="212">
        <v>265487</v>
      </c>
      <c r="H16" s="212">
        <v>75209.556406000018</v>
      </c>
      <c r="I16" s="212">
        <v>207148</v>
      </c>
      <c r="J16" s="212">
        <v>60490.499556499999</v>
      </c>
      <c r="K16" s="212">
        <v>480193</v>
      </c>
      <c r="L16" s="212">
        <v>20896.828280000002</v>
      </c>
      <c r="M16" s="212">
        <v>418758</v>
      </c>
      <c r="N16" s="212">
        <v>17854.905913999999</v>
      </c>
      <c r="O16" s="212">
        <v>1495517</v>
      </c>
      <c r="P16" s="212">
        <v>180944.49896349999</v>
      </c>
      <c r="Q16" s="212">
        <v>9471</v>
      </c>
      <c r="R16" s="212">
        <v>802.06000000000006</v>
      </c>
    </row>
    <row r="17" spans="1:18" x14ac:dyDescent="0.2">
      <c r="A17" s="211" t="s">
        <v>25</v>
      </c>
      <c r="B17" s="212">
        <f>SUM(B18:B22)</f>
        <v>107</v>
      </c>
      <c r="C17" s="212">
        <f t="shared" ref="C17:N17" si="2">SUM(C18:C22)</f>
        <v>14611</v>
      </c>
      <c r="D17" s="212">
        <f t="shared" si="2"/>
        <v>971.44423400000005</v>
      </c>
      <c r="E17" s="212">
        <f t="shared" si="2"/>
        <v>10723</v>
      </c>
      <c r="F17" s="212">
        <f t="shared" si="2"/>
        <v>777.16049750000002</v>
      </c>
      <c r="G17" s="212">
        <f t="shared" si="2"/>
        <v>94261</v>
      </c>
      <c r="H17" s="212">
        <f t="shared" si="2"/>
        <v>24633.820312</v>
      </c>
      <c r="I17" s="212">
        <f t="shared" si="2"/>
        <v>89886</v>
      </c>
      <c r="J17" s="212">
        <f t="shared" si="2"/>
        <v>25197.689095499998</v>
      </c>
      <c r="K17" s="212">
        <f t="shared" si="2"/>
        <v>415188</v>
      </c>
      <c r="L17" s="212">
        <f t="shared" si="2"/>
        <v>17365.477335</v>
      </c>
      <c r="M17" s="212">
        <f t="shared" si="2"/>
        <v>388378</v>
      </c>
      <c r="N17" s="212">
        <f t="shared" si="2"/>
        <v>15590.736765</v>
      </c>
      <c r="O17" s="212">
        <f>SUM(O18:O22)</f>
        <v>1013047</v>
      </c>
      <c r="P17" s="212">
        <f t="shared" ref="P17" si="3">SUM(P18:P22)</f>
        <v>84536.338239000004</v>
      </c>
      <c r="Q17" s="212">
        <f>Q22</f>
        <v>14103</v>
      </c>
      <c r="R17" s="212">
        <f>R22</f>
        <v>2799.8122640000001</v>
      </c>
    </row>
    <row r="18" spans="1:18" x14ac:dyDescent="0.2">
      <c r="A18" s="213">
        <v>43556</v>
      </c>
      <c r="B18" s="214">
        <v>20</v>
      </c>
      <c r="C18" s="214">
        <v>4633</v>
      </c>
      <c r="D18" s="214">
        <v>324.85000000000002</v>
      </c>
      <c r="E18" s="214">
        <v>5480</v>
      </c>
      <c r="F18" s="214">
        <v>417.91999999999996</v>
      </c>
      <c r="G18" s="214">
        <v>11545</v>
      </c>
      <c r="H18" s="214">
        <v>2283.17</v>
      </c>
      <c r="I18" s="214">
        <v>6547</v>
      </c>
      <c r="J18" s="214">
        <v>1510.86</v>
      </c>
      <c r="K18" s="214">
        <v>42154</v>
      </c>
      <c r="L18" s="214">
        <v>1919.28</v>
      </c>
      <c r="M18" s="214">
        <v>51136</v>
      </c>
      <c r="N18" s="214">
        <v>2229.16</v>
      </c>
      <c r="O18" s="214">
        <v>121495</v>
      </c>
      <c r="P18" s="214">
        <v>8685.25</v>
      </c>
      <c r="Q18" s="214">
        <v>6962</v>
      </c>
      <c r="R18" s="214">
        <v>907.8</v>
      </c>
    </row>
    <row r="19" spans="1:18" x14ac:dyDescent="0.2">
      <c r="A19" s="213">
        <v>43587</v>
      </c>
      <c r="B19" s="214">
        <v>23</v>
      </c>
      <c r="C19" s="214">
        <v>4314</v>
      </c>
      <c r="D19" s="214">
        <v>270.36676699999998</v>
      </c>
      <c r="E19" s="214">
        <v>2209</v>
      </c>
      <c r="F19" s="214">
        <v>145.48542800000001</v>
      </c>
      <c r="G19" s="214">
        <v>19107</v>
      </c>
      <c r="H19" s="214">
        <v>5289.4351344999995</v>
      </c>
      <c r="I19" s="214">
        <v>13709</v>
      </c>
      <c r="J19" s="214">
        <v>3966.3011504999999</v>
      </c>
      <c r="K19" s="214">
        <v>87458</v>
      </c>
      <c r="L19" s="214">
        <v>3877.242921</v>
      </c>
      <c r="M19" s="214">
        <v>77544</v>
      </c>
      <c r="N19" s="214">
        <v>3313.0210780000002</v>
      </c>
      <c r="O19" s="214">
        <v>204341</v>
      </c>
      <c r="P19" s="214">
        <v>16861.852479000001</v>
      </c>
      <c r="Q19" s="214">
        <v>13122</v>
      </c>
      <c r="R19" s="214">
        <v>978.21146649999991</v>
      </c>
    </row>
    <row r="20" spans="1:18" x14ac:dyDescent="0.2">
      <c r="A20" s="213">
        <v>43619</v>
      </c>
      <c r="B20" s="214">
        <v>20</v>
      </c>
      <c r="C20" s="214">
        <v>3803</v>
      </c>
      <c r="D20" s="214">
        <v>184.25976199999999</v>
      </c>
      <c r="E20" s="214">
        <v>1929</v>
      </c>
      <c r="F20" s="214">
        <v>102.927772</v>
      </c>
      <c r="G20" s="214">
        <v>17369</v>
      </c>
      <c r="H20" s="214">
        <v>4110.1028495</v>
      </c>
      <c r="I20" s="214">
        <v>15668</v>
      </c>
      <c r="J20" s="214">
        <v>4212.0868419999997</v>
      </c>
      <c r="K20" s="214">
        <v>90179</v>
      </c>
      <c r="L20" s="214">
        <v>3572.6465939999998</v>
      </c>
      <c r="M20" s="214">
        <v>65139</v>
      </c>
      <c r="N20" s="214">
        <v>2434.725715</v>
      </c>
      <c r="O20" s="214">
        <v>194087</v>
      </c>
      <c r="P20" s="214">
        <v>14616.749534499999</v>
      </c>
      <c r="Q20" s="214">
        <v>10496</v>
      </c>
      <c r="R20" s="214">
        <v>1661.4973275</v>
      </c>
    </row>
    <row r="21" spans="1:18" x14ac:dyDescent="0.2">
      <c r="A21" s="213">
        <v>43650</v>
      </c>
      <c r="B21" s="214">
        <v>23</v>
      </c>
      <c r="C21" s="214">
        <v>1094</v>
      </c>
      <c r="D21" s="214">
        <v>114.32885999999999</v>
      </c>
      <c r="E21" s="214">
        <v>663</v>
      </c>
      <c r="F21" s="214">
        <v>67.115620000000007</v>
      </c>
      <c r="G21" s="214">
        <v>23495</v>
      </c>
      <c r="H21" s="214">
        <v>7095.1736999999994</v>
      </c>
      <c r="I21" s="214">
        <v>25390</v>
      </c>
      <c r="J21" s="214">
        <v>7528.8010000000004</v>
      </c>
      <c r="K21" s="214">
        <v>75484</v>
      </c>
      <c r="L21" s="214">
        <v>3120.58</v>
      </c>
      <c r="M21" s="214">
        <v>78711</v>
      </c>
      <c r="N21" s="214">
        <v>3116.73</v>
      </c>
      <c r="O21" s="214">
        <v>204837</v>
      </c>
      <c r="P21" s="214">
        <v>21042.729179999998</v>
      </c>
      <c r="Q21" s="214">
        <v>10632</v>
      </c>
      <c r="R21" s="214">
        <v>1261.1000000000001</v>
      </c>
    </row>
    <row r="22" spans="1:18" x14ac:dyDescent="0.2">
      <c r="A22" s="213">
        <v>43682</v>
      </c>
      <c r="B22" s="214">
        <v>21</v>
      </c>
      <c r="C22" s="214">
        <v>767</v>
      </c>
      <c r="D22" s="214">
        <v>77.638845000000003</v>
      </c>
      <c r="E22" s="214">
        <v>442</v>
      </c>
      <c r="F22" s="214">
        <v>43.7116775</v>
      </c>
      <c r="G22" s="214">
        <v>22745</v>
      </c>
      <c r="H22" s="214">
        <v>5855.9386279999999</v>
      </c>
      <c r="I22" s="214">
        <v>28572</v>
      </c>
      <c r="J22" s="214">
        <v>7979.6401029999997</v>
      </c>
      <c r="K22" s="214">
        <v>119913</v>
      </c>
      <c r="L22" s="214">
        <v>4875.7278200000001</v>
      </c>
      <c r="M22" s="214">
        <v>115848</v>
      </c>
      <c r="N22" s="214">
        <v>4497.099972</v>
      </c>
      <c r="O22" s="214">
        <v>288287</v>
      </c>
      <c r="P22" s="214">
        <v>23329.757045500002</v>
      </c>
      <c r="Q22" s="214">
        <v>14103</v>
      </c>
      <c r="R22" s="214">
        <v>2799.8122640000001</v>
      </c>
    </row>
    <row r="23" spans="1:18" x14ac:dyDescent="0.2">
      <c r="A23" s="191" t="str">
        <f>'[1]1'!A8</f>
        <v>$ indicates as on August 30, 2019</v>
      </c>
    </row>
    <row r="24" spans="1:18" x14ac:dyDescent="0.2">
      <c r="A24" s="191" t="s">
        <v>898</v>
      </c>
      <c r="I24" s="218"/>
      <c r="J24" s="219"/>
      <c r="K24" s="219"/>
      <c r="L24" s="219"/>
      <c r="M24" s="219"/>
      <c r="N24" s="219"/>
      <c r="O24" s="220"/>
      <c r="P24" s="219"/>
      <c r="Q24" s="219"/>
    </row>
    <row r="25" spans="1:18" x14ac:dyDescent="0.2">
      <c r="A25" s="605" t="s">
        <v>654</v>
      </c>
      <c r="B25" s="605"/>
      <c r="C25" s="605"/>
      <c r="D25" s="605"/>
      <c r="E25" s="605"/>
      <c r="F25" s="605"/>
      <c r="G25" s="605"/>
      <c r="H25" s="605"/>
      <c r="I25" s="605"/>
      <c r="J25" s="605"/>
      <c r="L25" s="219"/>
      <c r="N25" s="221"/>
      <c r="O25" s="221"/>
      <c r="P25" s="221"/>
    </row>
  </sheetData>
  <mergeCells count="31">
    <mergeCell ref="A25:J25"/>
    <mergeCell ref="G13:J13"/>
    <mergeCell ref="K13:N13"/>
    <mergeCell ref="O13:P13"/>
    <mergeCell ref="Q13:R13"/>
    <mergeCell ref="C14:D14"/>
    <mergeCell ref="E14:F14"/>
    <mergeCell ref="G14:H14"/>
    <mergeCell ref="I14:J14"/>
    <mergeCell ref="K14:L14"/>
    <mergeCell ref="M14:N14"/>
    <mergeCell ref="O14:O15"/>
    <mergeCell ref="P14:P15"/>
    <mergeCell ref="Q14:Q15"/>
    <mergeCell ref="R14:R15"/>
    <mergeCell ref="A12:R12"/>
    <mergeCell ref="A13:A15"/>
    <mergeCell ref="B13:B15"/>
    <mergeCell ref="C13:F13"/>
    <mergeCell ref="P1:Q1"/>
    <mergeCell ref="A2:R2"/>
    <mergeCell ref="A3:A4"/>
    <mergeCell ref="B3:B4"/>
    <mergeCell ref="C3:E3"/>
    <mergeCell ref="F3:H3"/>
    <mergeCell ref="I3:K3"/>
    <mergeCell ref="L3:N3"/>
    <mergeCell ref="O3:P3"/>
    <mergeCell ref="Q3:R3"/>
    <mergeCell ref="A1:H1"/>
    <mergeCell ref="I1:O1"/>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Normal="100" workbookViewId="0">
      <selection activeCell="K29" sqref="K29"/>
    </sheetView>
  </sheetViews>
  <sheetFormatPr defaultRowHeight="12.75" x14ac:dyDescent="0.2"/>
  <cols>
    <col min="1" max="1" width="9.140625" style="191" customWidth="1"/>
    <col min="2" max="2" width="7.140625" style="191" customWidth="1"/>
    <col min="3" max="3" width="11.42578125" style="191" customWidth="1"/>
    <col min="4" max="4" width="14.140625" style="191" bestFit="1" customWidth="1"/>
    <col min="5" max="5" width="10.28515625" style="191" customWidth="1"/>
    <col min="6" max="6" width="8.7109375" style="191" customWidth="1"/>
    <col min="7" max="8" width="9.140625" style="191"/>
    <col min="9" max="9" width="9.5703125" style="191" bestFit="1" customWidth="1"/>
    <col min="10" max="16384" width="9.140625" style="191"/>
  </cols>
  <sheetData>
    <row r="1" spans="1:13" ht="15" x14ac:dyDescent="0.2">
      <c r="A1" s="588" t="s">
        <v>899</v>
      </c>
      <c r="B1" s="588"/>
      <c r="C1" s="592"/>
      <c r="D1" s="592"/>
      <c r="E1" s="592"/>
      <c r="F1" s="592"/>
      <c r="G1" s="592"/>
    </row>
    <row r="2" spans="1:13" x14ac:dyDescent="0.2">
      <c r="A2" s="597" t="s">
        <v>569</v>
      </c>
      <c r="B2" s="599" t="s">
        <v>656</v>
      </c>
      <c r="C2" s="612" t="s">
        <v>888</v>
      </c>
      <c r="D2" s="612"/>
      <c r="E2" s="612"/>
      <c r="F2" s="612"/>
      <c r="G2" s="612"/>
      <c r="H2" s="612" t="s">
        <v>691</v>
      </c>
      <c r="I2" s="612"/>
      <c r="J2" s="612"/>
      <c r="K2" s="612"/>
      <c r="L2" s="612"/>
      <c r="M2" s="612"/>
    </row>
    <row r="3" spans="1:13" s="207" customFormat="1" ht="34.5" customHeight="1" x14ac:dyDescent="0.2">
      <c r="A3" s="610"/>
      <c r="B3" s="599"/>
      <c r="C3" s="599" t="s">
        <v>900</v>
      </c>
      <c r="D3" s="599" t="s">
        <v>658</v>
      </c>
      <c r="E3" s="599" t="s">
        <v>901</v>
      </c>
      <c r="F3" s="600" t="s">
        <v>660</v>
      </c>
      <c r="G3" s="601"/>
      <c r="H3" s="606" t="s">
        <v>902</v>
      </c>
      <c r="I3" s="607"/>
      <c r="J3" s="606" t="s">
        <v>903</v>
      </c>
      <c r="K3" s="607"/>
      <c r="L3" s="608" t="s">
        <v>904</v>
      </c>
      <c r="M3" s="609"/>
    </row>
    <row r="4" spans="1:13" s="207" customFormat="1" ht="41.25" customHeight="1" x14ac:dyDescent="0.2">
      <c r="A4" s="611"/>
      <c r="B4" s="599"/>
      <c r="C4" s="599"/>
      <c r="D4" s="599"/>
      <c r="E4" s="599"/>
      <c r="F4" s="223" t="s">
        <v>482</v>
      </c>
      <c r="G4" s="223" t="s">
        <v>892</v>
      </c>
      <c r="H4" s="216" t="s">
        <v>891</v>
      </c>
      <c r="I4" s="223" t="s">
        <v>889</v>
      </c>
      <c r="J4" s="216" t="s">
        <v>891</v>
      </c>
      <c r="K4" s="223" t="s">
        <v>901</v>
      </c>
      <c r="L4" s="224" t="s">
        <v>891</v>
      </c>
      <c r="M4" s="224" t="s">
        <v>905</v>
      </c>
    </row>
    <row r="5" spans="1:13" s="199" customFormat="1" x14ac:dyDescent="0.2">
      <c r="A5" s="225" t="s">
        <v>24</v>
      </c>
      <c r="B5" s="226">
        <v>248</v>
      </c>
      <c r="C5" s="226">
        <v>120124.91900000004</v>
      </c>
      <c r="D5" s="226">
        <v>14005485</v>
      </c>
      <c r="E5" s="226">
        <v>531414.09615000011</v>
      </c>
      <c r="F5" s="227">
        <v>128338.5</v>
      </c>
      <c r="G5" s="227">
        <v>5328.3399999999992</v>
      </c>
      <c r="H5" s="227">
        <v>3646</v>
      </c>
      <c r="I5" s="228">
        <v>159.9</v>
      </c>
      <c r="J5" s="228">
        <v>328</v>
      </c>
      <c r="K5" s="228">
        <v>13.959999999999999</v>
      </c>
      <c r="L5" s="228">
        <v>6</v>
      </c>
      <c r="M5" s="229">
        <v>0.27</v>
      </c>
    </row>
    <row r="6" spans="1:13" s="199" customFormat="1" x14ac:dyDescent="0.2">
      <c r="A6" s="225" t="s">
        <v>25</v>
      </c>
      <c r="B6" s="226">
        <f>SUM(B7:B11)</f>
        <v>103</v>
      </c>
      <c r="C6" s="226">
        <f t="shared" ref="C6:E6" si="0">SUM(C7:C11)</f>
        <v>45774.760999999999</v>
      </c>
      <c r="D6" s="226">
        <f t="shared" si="0"/>
        <v>5794914</v>
      </c>
      <c r="E6" s="226">
        <f t="shared" si="0"/>
        <v>218495.0390649999</v>
      </c>
      <c r="F6" s="226">
        <f>F11</f>
        <v>147635</v>
      </c>
      <c r="G6" s="227">
        <f>G11</f>
        <v>5415.8199999999988</v>
      </c>
      <c r="H6" s="227">
        <f>SUM(H7:H11)</f>
        <v>135</v>
      </c>
      <c r="I6" s="227">
        <f t="shared" ref="I6:K6" si="1">SUM(I7:I11)</f>
        <v>6.12</v>
      </c>
      <c r="J6" s="227">
        <f t="shared" si="1"/>
        <v>0</v>
      </c>
      <c r="K6" s="227">
        <f t="shared" si="1"/>
        <v>0</v>
      </c>
      <c r="L6" s="227">
        <f>L11</f>
        <v>0</v>
      </c>
      <c r="M6" s="230">
        <f>M11</f>
        <v>0</v>
      </c>
    </row>
    <row r="7" spans="1:13" x14ac:dyDescent="0.2">
      <c r="A7" s="213">
        <v>43556</v>
      </c>
      <c r="B7" s="231">
        <v>19</v>
      </c>
      <c r="C7" s="231">
        <v>9826.4570000000003</v>
      </c>
      <c r="D7" s="231">
        <v>1294409</v>
      </c>
      <c r="E7" s="231">
        <v>47775.984624999983</v>
      </c>
      <c r="F7" s="232">
        <v>135463</v>
      </c>
      <c r="G7" s="232">
        <v>5988.3100000000013</v>
      </c>
      <c r="H7" s="232">
        <v>17</v>
      </c>
      <c r="I7" s="233">
        <v>0.78</v>
      </c>
      <c r="J7" s="232">
        <v>0</v>
      </c>
      <c r="K7" s="233">
        <v>0</v>
      </c>
      <c r="L7" s="232">
        <v>6</v>
      </c>
      <c r="M7" s="234">
        <v>0.27</v>
      </c>
    </row>
    <row r="8" spans="1:13" x14ac:dyDescent="0.2">
      <c r="A8" s="213">
        <v>43587</v>
      </c>
      <c r="B8" s="231">
        <v>22</v>
      </c>
      <c r="C8" s="231">
        <v>10047.661999999998</v>
      </c>
      <c r="D8" s="231">
        <v>1258982</v>
      </c>
      <c r="E8" s="231">
        <v>48403.456629999964</v>
      </c>
      <c r="F8" s="232">
        <v>138883.5</v>
      </c>
      <c r="G8" s="232">
        <v>6387.3300000000008</v>
      </c>
      <c r="H8" s="232">
        <v>34</v>
      </c>
      <c r="I8" s="233">
        <v>1.53</v>
      </c>
      <c r="J8" s="232">
        <v>0</v>
      </c>
      <c r="K8" s="233">
        <v>0</v>
      </c>
      <c r="L8" s="232">
        <v>0</v>
      </c>
      <c r="M8" s="234">
        <v>0</v>
      </c>
    </row>
    <row r="9" spans="1:13" x14ac:dyDescent="0.2">
      <c r="A9" s="213">
        <v>43619</v>
      </c>
      <c r="B9" s="231">
        <v>19</v>
      </c>
      <c r="C9" s="231">
        <v>8619.9139999999989</v>
      </c>
      <c r="D9" s="231">
        <v>1092728</v>
      </c>
      <c r="E9" s="231">
        <v>40096.612365000023</v>
      </c>
      <c r="F9" s="232">
        <v>125305</v>
      </c>
      <c r="G9" s="232">
        <v>5592.9800000000005</v>
      </c>
      <c r="H9" s="232">
        <v>16</v>
      </c>
      <c r="I9" s="233">
        <v>0.69</v>
      </c>
      <c r="J9" s="232">
        <v>0</v>
      </c>
      <c r="K9" s="233">
        <v>0</v>
      </c>
      <c r="L9" s="232">
        <v>0</v>
      </c>
      <c r="M9" s="234">
        <v>0</v>
      </c>
    </row>
    <row r="10" spans="1:13" x14ac:dyDescent="0.2">
      <c r="A10" s="213">
        <v>43650</v>
      </c>
      <c r="B10" s="231">
        <v>23</v>
      </c>
      <c r="C10" s="231">
        <v>9236.0549999999985</v>
      </c>
      <c r="D10" s="231">
        <v>1147866</v>
      </c>
      <c r="E10" s="231">
        <v>43908.215444999929</v>
      </c>
      <c r="F10" s="232">
        <v>118434.5</v>
      </c>
      <c r="G10" s="232">
        <v>5371.22</v>
      </c>
      <c r="H10" s="232">
        <v>56</v>
      </c>
      <c r="I10" s="233">
        <v>2.58</v>
      </c>
      <c r="J10" s="232">
        <v>0</v>
      </c>
      <c r="K10" s="233">
        <v>0</v>
      </c>
      <c r="L10" s="232">
        <v>30</v>
      </c>
      <c r="M10" s="234">
        <v>1.37</v>
      </c>
    </row>
    <row r="11" spans="1:13" x14ac:dyDescent="0.2">
      <c r="A11" s="213">
        <v>43682</v>
      </c>
      <c r="B11" s="231">
        <v>20</v>
      </c>
      <c r="C11" s="231">
        <v>8044.6729999999998</v>
      </c>
      <c r="D11" s="231">
        <v>1000929</v>
      </c>
      <c r="E11" s="231">
        <v>38310.770000000011</v>
      </c>
      <c r="F11" s="232">
        <v>147635</v>
      </c>
      <c r="G11" s="232">
        <v>5415.8199999999988</v>
      </c>
      <c r="H11" s="232">
        <v>12</v>
      </c>
      <c r="I11" s="233">
        <v>0.54</v>
      </c>
      <c r="J11" s="232">
        <v>0</v>
      </c>
      <c r="K11" s="233">
        <v>0</v>
      </c>
      <c r="L11" s="232">
        <v>0</v>
      </c>
      <c r="M11" s="234">
        <v>0</v>
      </c>
    </row>
    <row r="12" spans="1:13" ht="15" x14ac:dyDescent="0.25">
      <c r="A12" s="191" t="str">
        <f>'[1]1'!A8</f>
        <v>$ indicates as on August 30, 2019</v>
      </c>
      <c r="B12" s="199"/>
      <c r="C12" s="235"/>
      <c r="D12" s="236"/>
      <c r="E12" s="237"/>
      <c r="F12" s="237"/>
      <c r="G12" s="237"/>
      <c r="I12" s="238"/>
      <c r="J12" s="239"/>
    </row>
    <row r="13" spans="1:13" x14ac:dyDescent="0.2">
      <c r="A13" s="240" t="s">
        <v>655</v>
      </c>
      <c r="C13" s="205"/>
      <c r="F13" s="222"/>
      <c r="G13" s="219"/>
      <c r="H13" s="219"/>
      <c r="I13" s="241"/>
      <c r="J13" s="217" t="s">
        <v>882</v>
      </c>
    </row>
    <row r="14" spans="1:13" x14ac:dyDescent="0.2">
      <c r="A14" s="240"/>
      <c r="B14" s="240"/>
      <c r="C14" s="240"/>
      <c r="D14" s="4"/>
      <c r="E14" s="4"/>
      <c r="F14" s="4"/>
      <c r="G14" s="4"/>
      <c r="H14" s="4"/>
      <c r="I14" s="4"/>
      <c r="J14" s="4"/>
    </row>
  </sheetData>
  <mergeCells count="13">
    <mergeCell ref="J3:K3"/>
    <mergeCell ref="L3:M3"/>
    <mergeCell ref="F1:G1"/>
    <mergeCell ref="A2:A4"/>
    <mergeCell ref="B2:B4"/>
    <mergeCell ref="C2:G2"/>
    <mergeCell ref="H2:M2"/>
    <mergeCell ref="C3:C4"/>
    <mergeCell ref="D3:D4"/>
    <mergeCell ref="E3:E4"/>
    <mergeCell ref="F3:G3"/>
    <mergeCell ref="H3:I3"/>
    <mergeCell ref="A1:E1"/>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zoomScaleNormal="100" workbookViewId="0">
      <selection activeCell="K28" sqref="K28"/>
    </sheetView>
  </sheetViews>
  <sheetFormatPr defaultRowHeight="12.75" x14ac:dyDescent="0.2"/>
  <cols>
    <col min="1" max="2" width="9.140625" style="4"/>
    <col min="3" max="3" width="10.5703125" style="4" bestFit="1" customWidth="1"/>
    <col min="4" max="4" width="9.28515625" style="4" bestFit="1" customWidth="1"/>
    <col min="5" max="5" width="9.140625" style="4"/>
    <col min="6" max="6" width="9.85546875" style="4" customWidth="1"/>
    <col min="7" max="7" width="9.85546875" style="4" bestFit="1" customWidth="1"/>
    <col min="8" max="8" width="9.28515625" style="4" bestFit="1" customWidth="1"/>
    <col min="9" max="9" width="13.28515625" style="4" customWidth="1"/>
    <col min="10" max="10" width="9.42578125" style="4" customWidth="1"/>
    <col min="11" max="11" width="9.140625" style="4"/>
    <col min="12" max="12" width="11.7109375" style="4" bestFit="1" customWidth="1"/>
    <col min="13" max="13" width="11.85546875" style="4" bestFit="1" customWidth="1"/>
    <col min="14" max="16384" width="9.140625" style="4"/>
  </cols>
  <sheetData>
    <row r="1" spans="1:15" ht="15" customHeight="1" x14ac:dyDescent="0.2">
      <c r="A1" s="242" t="s">
        <v>906</v>
      </c>
      <c r="B1" s="242"/>
      <c r="F1" s="240"/>
      <c r="G1" s="240"/>
      <c r="I1" s="242"/>
      <c r="J1" s="243"/>
      <c r="K1" s="172"/>
    </row>
    <row r="2" spans="1:15" ht="41.25" customHeight="1" x14ac:dyDescent="0.2">
      <c r="A2" s="594" t="s">
        <v>569</v>
      </c>
      <c r="B2" s="594" t="s">
        <v>656</v>
      </c>
      <c r="C2" s="600" t="s">
        <v>907</v>
      </c>
      <c r="D2" s="613"/>
      <c r="E2" s="601"/>
      <c r="F2" s="599" t="s">
        <v>908</v>
      </c>
      <c r="G2" s="599"/>
      <c r="H2" s="599"/>
      <c r="I2" s="599" t="s">
        <v>909</v>
      </c>
      <c r="J2" s="599"/>
      <c r="K2" s="599"/>
      <c r="L2" s="600" t="s">
        <v>910</v>
      </c>
      <c r="M2" s="601"/>
      <c r="N2" s="600" t="s">
        <v>660</v>
      </c>
      <c r="O2" s="601"/>
    </row>
    <row r="3" spans="1:15" ht="41.25" customHeight="1" x14ac:dyDescent="0.2">
      <c r="A3" s="595"/>
      <c r="B3" s="595"/>
      <c r="C3" s="210" t="s">
        <v>911</v>
      </c>
      <c r="D3" s="210" t="s">
        <v>658</v>
      </c>
      <c r="E3" s="210" t="s">
        <v>901</v>
      </c>
      <c r="F3" s="210" t="s">
        <v>900</v>
      </c>
      <c r="G3" s="210" t="s">
        <v>658</v>
      </c>
      <c r="H3" s="210" t="s">
        <v>901</v>
      </c>
      <c r="I3" s="210" t="s">
        <v>657</v>
      </c>
      <c r="J3" s="210" t="s">
        <v>658</v>
      </c>
      <c r="K3" s="223" t="s">
        <v>901</v>
      </c>
      <c r="L3" s="210" t="s">
        <v>658</v>
      </c>
      <c r="M3" s="210" t="s">
        <v>901</v>
      </c>
      <c r="N3" s="210" t="s">
        <v>659</v>
      </c>
      <c r="O3" s="210" t="s">
        <v>892</v>
      </c>
    </row>
    <row r="4" spans="1:15" x14ac:dyDescent="0.2">
      <c r="A4" s="225" t="s">
        <v>24</v>
      </c>
      <c r="B4" s="244">
        <v>257</v>
      </c>
      <c r="C4" s="244">
        <v>3195.8932</v>
      </c>
      <c r="D4" s="244">
        <v>683893</v>
      </c>
      <c r="E4" s="244">
        <v>14772.164009300001</v>
      </c>
      <c r="F4" s="244">
        <v>1155.8499999999999</v>
      </c>
      <c r="G4" s="244">
        <v>115585</v>
      </c>
      <c r="H4" s="244">
        <v>4062.66</v>
      </c>
      <c r="I4" s="244">
        <v>55312169</v>
      </c>
      <c r="J4" s="244">
        <v>55312169</v>
      </c>
      <c r="K4" s="244">
        <v>18901.566963199999</v>
      </c>
      <c r="L4" s="244">
        <v>56111647</v>
      </c>
      <c r="M4" s="244">
        <v>37735.500702500001</v>
      </c>
      <c r="N4" s="244">
        <v>129291</v>
      </c>
      <c r="O4" s="244">
        <v>77</v>
      </c>
    </row>
    <row r="5" spans="1:15" x14ac:dyDescent="0.2">
      <c r="A5" s="225" t="s">
        <v>25</v>
      </c>
      <c r="B5" s="244">
        <f>SUM(B6:B10)</f>
        <v>107</v>
      </c>
      <c r="C5" s="244">
        <f t="shared" ref="C5:M5" si="0">SUM(C6:C10)</f>
        <v>354.31700000000001</v>
      </c>
      <c r="D5" s="244">
        <f t="shared" si="0"/>
        <v>149451</v>
      </c>
      <c r="E5" s="244">
        <f t="shared" si="0"/>
        <v>2651.51</v>
      </c>
      <c r="F5" s="244">
        <f t="shared" si="0"/>
        <v>958.17</v>
      </c>
      <c r="G5" s="244">
        <f t="shared" si="0"/>
        <v>95817</v>
      </c>
      <c r="H5" s="244">
        <f t="shared" si="0"/>
        <v>2976.42</v>
      </c>
      <c r="I5" s="244">
        <f t="shared" si="0"/>
        <v>32481996</v>
      </c>
      <c r="J5" s="244">
        <f t="shared" si="0"/>
        <v>32481996</v>
      </c>
      <c r="K5" s="244">
        <f t="shared" si="0"/>
        <v>11239.189999999999</v>
      </c>
      <c r="L5" s="244">
        <f t="shared" si="0"/>
        <v>32727264</v>
      </c>
      <c r="M5" s="244">
        <f t="shared" si="0"/>
        <v>16867.12</v>
      </c>
      <c r="N5" s="244">
        <f>N10</f>
        <v>24406</v>
      </c>
      <c r="O5" s="244">
        <f>O10</f>
        <v>44.61</v>
      </c>
    </row>
    <row r="6" spans="1:15" x14ac:dyDescent="0.2">
      <c r="A6" s="200">
        <v>43556</v>
      </c>
      <c r="B6" s="245">
        <v>20</v>
      </c>
      <c r="C6" s="245">
        <v>39.5</v>
      </c>
      <c r="D6" s="245">
        <v>18822</v>
      </c>
      <c r="E6" s="245">
        <v>240.06</v>
      </c>
      <c r="F6" s="245">
        <v>157.54</v>
      </c>
      <c r="G6" s="245">
        <v>15754</v>
      </c>
      <c r="H6" s="245">
        <v>536.39</v>
      </c>
      <c r="I6" s="245">
        <v>10661364</v>
      </c>
      <c r="J6" s="245">
        <v>10661364</v>
      </c>
      <c r="K6" s="246">
        <v>3677.36</v>
      </c>
      <c r="L6" s="231">
        <v>10695940</v>
      </c>
      <c r="M6" s="231">
        <v>4453.8100000000004</v>
      </c>
      <c r="N6" s="245">
        <v>172820</v>
      </c>
      <c r="O6" s="246">
        <v>80.44</v>
      </c>
    </row>
    <row r="7" spans="1:15" x14ac:dyDescent="0.2">
      <c r="A7" s="200">
        <v>43587</v>
      </c>
      <c r="B7" s="245">
        <v>23</v>
      </c>
      <c r="C7" s="245">
        <v>80.63</v>
      </c>
      <c r="D7" s="245">
        <v>28978</v>
      </c>
      <c r="E7" s="245">
        <v>425.51</v>
      </c>
      <c r="F7" s="245">
        <v>191.12</v>
      </c>
      <c r="G7" s="245">
        <v>19112</v>
      </c>
      <c r="H7" s="245">
        <v>645.58000000000004</v>
      </c>
      <c r="I7" s="245">
        <v>10814735</v>
      </c>
      <c r="J7" s="245">
        <v>10814735</v>
      </c>
      <c r="K7" s="246">
        <v>3731.7</v>
      </c>
      <c r="L7" s="231">
        <v>10862825</v>
      </c>
      <c r="M7" s="231">
        <v>4802.8</v>
      </c>
      <c r="N7" s="245">
        <v>85247</v>
      </c>
      <c r="O7" s="246">
        <v>64.7</v>
      </c>
    </row>
    <row r="8" spans="1:15" x14ac:dyDescent="0.2">
      <c r="A8" s="200">
        <v>43619</v>
      </c>
      <c r="B8" s="245">
        <v>20</v>
      </c>
      <c r="C8" s="245">
        <v>71.486999999999995</v>
      </c>
      <c r="D8" s="245">
        <v>29511</v>
      </c>
      <c r="E8" s="245">
        <v>528.39</v>
      </c>
      <c r="F8" s="245">
        <v>177.92</v>
      </c>
      <c r="G8" s="245">
        <v>17792</v>
      </c>
      <c r="H8" s="245">
        <v>568.47</v>
      </c>
      <c r="I8" s="245">
        <v>4455234</v>
      </c>
      <c r="J8" s="245">
        <v>4455234</v>
      </c>
      <c r="K8" s="246">
        <v>1530.22</v>
      </c>
      <c r="L8" s="231">
        <v>4502537</v>
      </c>
      <c r="M8" s="231">
        <v>2627.08</v>
      </c>
      <c r="N8" s="245">
        <v>46453</v>
      </c>
      <c r="O8" s="246">
        <v>56.09</v>
      </c>
    </row>
    <row r="9" spans="1:15" x14ac:dyDescent="0.2">
      <c r="A9" s="200">
        <v>43650</v>
      </c>
      <c r="B9" s="245">
        <v>23</v>
      </c>
      <c r="C9" s="245">
        <v>68.66</v>
      </c>
      <c r="D9" s="245">
        <v>36689</v>
      </c>
      <c r="E9" s="245">
        <v>728.31</v>
      </c>
      <c r="F9" s="245">
        <v>221.76</v>
      </c>
      <c r="G9" s="245">
        <v>22176</v>
      </c>
      <c r="H9" s="245">
        <v>651.19000000000005</v>
      </c>
      <c r="I9" s="245">
        <v>2814222</v>
      </c>
      <c r="J9" s="245">
        <v>2814222</v>
      </c>
      <c r="K9" s="246">
        <v>969.24</v>
      </c>
      <c r="L9" s="231">
        <v>2873087</v>
      </c>
      <c r="M9" s="231">
        <v>2348.7399999999998</v>
      </c>
      <c r="N9" s="245">
        <v>14199</v>
      </c>
      <c r="O9" s="246">
        <v>45.36</v>
      </c>
    </row>
    <row r="10" spans="1:15" x14ac:dyDescent="0.2">
      <c r="A10" s="200">
        <v>43682</v>
      </c>
      <c r="B10" s="245">
        <v>21</v>
      </c>
      <c r="C10" s="245">
        <v>94.04</v>
      </c>
      <c r="D10" s="245">
        <v>35451</v>
      </c>
      <c r="E10" s="245">
        <v>729.24</v>
      </c>
      <c r="F10" s="245">
        <v>209.83</v>
      </c>
      <c r="G10" s="245">
        <v>20983</v>
      </c>
      <c r="H10" s="245">
        <v>574.79</v>
      </c>
      <c r="I10" s="245">
        <v>3736441</v>
      </c>
      <c r="J10" s="245">
        <v>3736441</v>
      </c>
      <c r="K10" s="246">
        <v>1330.67</v>
      </c>
      <c r="L10" s="231">
        <v>3792875</v>
      </c>
      <c r="M10" s="231">
        <v>2634.69</v>
      </c>
      <c r="N10" s="245">
        <v>24406</v>
      </c>
      <c r="O10" s="246">
        <v>44.61</v>
      </c>
    </row>
    <row r="11" spans="1:15" ht="15" x14ac:dyDescent="0.2">
      <c r="A11" s="247" t="str">
        <f>'[1]65'!A11</f>
        <v>$ indicates as on August 30, 2019</v>
      </c>
      <c r="B11" s="248"/>
      <c r="F11" s="249"/>
      <c r="I11" s="250"/>
    </row>
    <row r="12" spans="1:15" x14ac:dyDescent="0.2">
      <c r="A12" s="247" t="s">
        <v>912</v>
      </c>
      <c r="B12" s="251"/>
      <c r="I12" s="251"/>
      <c r="J12" s="251"/>
      <c r="K12" s="251"/>
      <c r="L12" s="251"/>
    </row>
    <row r="13" spans="1:15" ht="13.5" customHeight="1" x14ac:dyDescent="0.2">
      <c r="A13" s="204" t="s">
        <v>913</v>
      </c>
      <c r="F13" s="4" t="s">
        <v>882</v>
      </c>
      <c r="H13" s="4" t="s">
        <v>882</v>
      </c>
    </row>
  </sheetData>
  <mergeCells count="7">
    <mergeCell ref="I2:K2"/>
    <mergeCell ref="L2:M2"/>
    <mergeCell ref="N2:O2"/>
    <mergeCell ref="A2:A3"/>
    <mergeCell ref="B2:B3"/>
    <mergeCell ref="C2:E2"/>
    <mergeCell ref="F2:H2"/>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zoomScaleNormal="100" workbookViewId="0">
      <selection activeCell="L30" sqref="L30"/>
    </sheetView>
  </sheetViews>
  <sheetFormatPr defaultRowHeight="12.75" x14ac:dyDescent="0.2"/>
  <cols>
    <col min="1" max="7" width="9.140625" style="4"/>
    <col min="8" max="8" width="13.7109375" style="4" customWidth="1"/>
    <col min="9" max="9" width="10.42578125" style="4" customWidth="1"/>
    <col min="10" max="15" width="9.140625" style="4"/>
    <col min="16" max="16" width="10.85546875" style="4" bestFit="1" customWidth="1"/>
    <col min="17" max="17" width="11.28515625" style="4" customWidth="1"/>
    <col min="18" max="18" width="9.140625" style="4" customWidth="1"/>
    <col min="19" max="16384" width="9.140625" style="4"/>
  </cols>
  <sheetData>
    <row r="1" spans="1:18" ht="15" x14ac:dyDescent="0.2">
      <c r="A1" s="592" t="s">
        <v>914</v>
      </c>
      <c r="B1" s="592"/>
      <c r="C1" s="592"/>
      <c r="D1" s="592"/>
      <c r="E1" s="592"/>
      <c r="F1" s="592"/>
      <c r="G1" s="592"/>
      <c r="H1" s="592"/>
      <c r="I1" s="592"/>
      <c r="J1" s="592"/>
      <c r="K1" s="592"/>
      <c r="L1" s="592"/>
      <c r="M1" s="592"/>
      <c r="N1" s="592"/>
      <c r="O1" s="592"/>
      <c r="P1" s="592"/>
      <c r="Q1" s="592"/>
      <c r="R1" s="592"/>
    </row>
    <row r="2" spans="1:18" ht="30" customHeight="1" x14ac:dyDescent="0.2">
      <c r="A2" s="599" t="s">
        <v>569</v>
      </c>
      <c r="B2" s="599" t="s">
        <v>656</v>
      </c>
      <c r="C2" s="599" t="s">
        <v>915</v>
      </c>
      <c r="D2" s="599"/>
      <c r="E2" s="599"/>
      <c r="F2" s="599" t="s">
        <v>916</v>
      </c>
      <c r="G2" s="599"/>
      <c r="H2" s="599"/>
      <c r="I2" s="599" t="s">
        <v>917</v>
      </c>
      <c r="J2" s="599"/>
      <c r="K2" s="599"/>
      <c r="L2" s="600" t="s">
        <v>641</v>
      </c>
      <c r="M2" s="613"/>
      <c r="N2" s="601"/>
      <c r="O2" s="600" t="s">
        <v>104</v>
      </c>
      <c r="P2" s="601"/>
      <c r="Q2" s="599" t="s">
        <v>660</v>
      </c>
      <c r="R2" s="599"/>
    </row>
    <row r="3" spans="1:18" ht="38.25" x14ac:dyDescent="0.2">
      <c r="A3" s="599"/>
      <c r="B3" s="599"/>
      <c r="C3" s="210" t="s">
        <v>918</v>
      </c>
      <c r="D3" s="210" t="s">
        <v>658</v>
      </c>
      <c r="E3" s="210" t="s">
        <v>901</v>
      </c>
      <c r="F3" s="210" t="s">
        <v>919</v>
      </c>
      <c r="G3" s="210" t="s">
        <v>658</v>
      </c>
      <c r="H3" s="210" t="s">
        <v>901</v>
      </c>
      <c r="I3" s="210" t="s">
        <v>920</v>
      </c>
      <c r="J3" s="210" t="s">
        <v>658</v>
      </c>
      <c r="K3" s="210" t="s">
        <v>901</v>
      </c>
      <c r="L3" s="210" t="s">
        <v>921</v>
      </c>
      <c r="M3" s="210" t="s">
        <v>658</v>
      </c>
      <c r="N3" s="210" t="s">
        <v>901</v>
      </c>
      <c r="O3" s="210" t="s">
        <v>658</v>
      </c>
      <c r="P3" s="210" t="s">
        <v>901</v>
      </c>
      <c r="Q3" s="210" t="s">
        <v>891</v>
      </c>
      <c r="R3" s="210" t="s">
        <v>892</v>
      </c>
    </row>
    <row r="4" spans="1:18" x14ac:dyDescent="0.2">
      <c r="A4" s="225" t="s">
        <v>24</v>
      </c>
      <c r="B4" s="244">
        <v>128</v>
      </c>
      <c r="C4" s="244">
        <v>21</v>
      </c>
      <c r="D4" s="244">
        <v>21</v>
      </c>
      <c r="E4" s="244">
        <v>0.99</v>
      </c>
      <c r="F4" s="244">
        <v>771.64099999999985</v>
      </c>
      <c r="G4" s="244">
        <v>103678</v>
      </c>
      <c r="H4" s="244">
        <v>28079.568538000003</v>
      </c>
      <c r="I4" s="244">
        <f>7700/7.33</f>
        <v>1050.4774897680763</v>
      </c>
      <c r="J4" s="244">
        <v>77</v>
      </c>
      <c r="K4" s="244">
        <v>4.2851400000000002</v>
      </c>
      <c r="L4" s="244">
        <v>793415.25</v>
      </c>
      <c r="M4" s="244">
        <v>101429</v>
      </c>
      <c r="N4" s="244">
        <v>4718.8899999999994</v>
      </c>
      <c r="O4" s="244">
        <f>D4+G4+J4+M4</f>
        <v>205205</v>
      </c>
      <c r="P4" s="244">
        <v>32803.747987000002</v>
      </c>
      <c r="Q4" s="244">
        <v>1052</v>
      </c>
      <c r="R4" s="244">
        <v>73.27</v>
      </c>
    </row>
    <row r="5" spans="1:18" x14ac:dyDescent="0.2">
      <c r="A5" s="225" t="s">
        <v>25</v>
      </c>
      <c r="B5" s="244">
        <f>SUM(B6:B10)</f>
        <v>106</v>
      </c>
      <c r="C5" s="244">
        <f t="shared" ref="C5:P5" si="0">SUM(C6:C10)</f>
        <v>874</v>
      </c>
      <c r="D5" s="244">
        <f t="shared" si="0"/>
        <v>874</v>
      </c>
      <c r="E5" s="244">
        <f t="shared" si="0"/>
        <v>39.275199999999998</v>
      </c>
      <c r="F5" s="244">
        <f t="shared" si="0"/>
        <v>445.46000000000004</v>
      </c>
      <c r="G5" s="244">
        <f t="shared" si="0"/>
        <v>36910</v>
      </c>
      <c r="H5" s="244">
        <f t="shared" si="0"/>
        <v>7328.24</v>
      </c>
      <c r="I5" s="244">
        <f t="shared" si="0"/>
        <v>0</v>
      </c>
      <c r="J5" s="244">
        <f t="shared" si="0"/>
        <v>0</v>
      </c>
      <c r="K5" s="244">
        <f t="shared" si="0"/>
        <v>0</v>
      </c>
      <c r="L5" s="244">
        <f t="shared" si="0"/>
        <v>3086518.05</v>
      </c>
      <c r="M5" s="244">
        <f t="shared" si="0"/>
        <v>368200</v>
      </c>
      <c r="N5" s="244">
        <f t="shared" si="0"/>
        <v>17440.309999999998</v>
      </c>
      <c r="O5" s="244">
        <f t="shared" si="0"/>
        <v>405984</v>
      </c>
      <c r="P5" s="244">
        <f t="shared" si="0"/>
        <v>24807.825199999999</v>
      </c>
      <c r="Q5" s="244">
        <f>Q10</f>
        <v>431</v>
      </c>
      <c r="R5" s="244">
        <f>R10</f>
        <v>34.214185000000008</v>
      </c>
    </row>
    <row r="6" spans="1:18" x14ac:dyDescent="0.2">
      <c r="A6" s="200">
        <v>43556</v>
      </c>
      <c r="B6" s="245">
        <v>20</v>
      </c>
      <c r="C6" s="246">
        <v>7</v>
      </c>
      <c r="D6" s="245">
        <v>7</v>
      </c>
      <c r="E6" s="246">
        <v>0.33</v>
      </c>
      <c r="F6" s="245">
        <v>109.79</v>
      </c>
      <c r="G6" s="245">
        <v>10431</v>
      </c>
      <c r="H6" s="246">
        <v>2217.9</v>
      </c>
      <c r="I6" s="245">
        <v>0</v>
      </c>
      <c r="J6" s="245">
        <v>0</v>
      </c>
      <c r="K6" s="246">
        <v>0</v>
      </c>
      <c r="L6" s="245">
        <v>416618</v>
      </c>
      <c r="M6" s="246">
        <v>55862</v>
      </c>
      <c r="N6" s="246">
        <v>2771.82</v>
      </c>
      <c r="O6" s="245">
        <v>66300</v>
      </c>
      <c r="P6" s="245">
        <v>4990.05</v>
      </c>
      <c r="Q6" s="245">
        <v>1175</v>
      </c>
      <c r="R6" s="245">
        <v>106.29</v>
      </c>
    </row>
    <row r="7" spans="1:18" x14ac:dyDescent="0.2">
      <c r="A7" s="200">
        <v>43587</v>
      </c>
      <c r="B7" s="245">
        <v>23</v>
      </c>
      <c r="C7" s="246">
        <v>593</v>
      </c>
      <c r="D7" s="245">
        <v>593</v>
      </c>
      <c r="E7" s="246">
        <v>26.89995</v>
      </c>
      <c r="F7" s="245">
        <v>119.44</v>
      </c>
      <c r="G7" s="245">
        <v>10612</v>
      </c>
      <c r="H7" s="246">
        <v>2130.89</v>
      </c>
      <c r="I7" s="245">
        <v>0</v>
      </c>
      <c r="J7" s="245">
        <v>0</v>
      </c>
      <c r="K7" s="246">
        <v>0</v>
      </c>
      <c r="L7" s="245">
        <v>557323.75</v>
      </c>
      <c r="M7" s="246">
        <v>71863</v>
      </c>
      <c r="N7" s="246">
        <v>3483.45</v>
      </c>
      <c r="O7" s="245">
        <v>83068</v>
      </c>
      <c r="P7" s="245">
        <v>5641.2399499999992</v>
      </c>
      <c r="Q7" s="245">
        <v>1002</v>
      </c>
      <c r="R7" s="245">
        <v>93.23</v>
      </c>
    </row>
    <row r="8" spans="1:18" x14ac:dyDescent="0.2">
      <c r="A8" s="200">
        <v>43619</v>
      </c>
      <c r="B8" s="245">
        <v>20</v>
      </c>
      <c r="C8" s="246">
        <v>268</v>
      </c>
      <c r="D8" s="245">
        <v>268</v>
      </c>
      <c r="E8" s="246">
        <v>11.78</v>
      </c>
      <c r="F8" s="245">
        <v>31.96</v>
      </c>
      <c r="G8" s="245">
        <v>8371</v>
      </c>
      <c r="H8" s="246">
        <v>1745.05</v>
      </c>
      <c r="I8" s="245">
        <v>0</v>
      </c>
      <c r="J8" s="245">
        <v>0</v>
      </c>
      <c r="K8" s="246">
        <v>0</v>
      </c>
      <c r="L8" s="245">
        <v>499645.75</v>
      </c>
      <c r="M8" s="246">
        <v>57567</v>
      </c>
      <c r="N8" s="246">
        <v>2631.23</v>
      </c>
      <c r="O8" s="245">
        <v>66206</v>
      </c>
      <c r="P8" s="245">
        <v>4388.0599999999995</v>
      </c>
      <c r="Q8" s="245">
        <v>861</v>
      </c>
      <c r="R8" s="245">
        <v>84.88</v>
      </c>
    </row>
    <row r="9" spans="1:18" x14ac:dyDescent="0.2">
      <c r="A9" s="200">
        <v>43650</v>
      </c>
      <c r="B9" s="245">
        <v>23</v>
      </c>
      <c r="C9" s="246">
        <v>6</v>
      </c>
      <c r="D9" s="245">
        <v>6</v>
      </c>
      <c r="E9" s="252">
        <v>0.26524999999999999</v>
      </c>
      <c r="F9" s="245">
        <v>123.53</v>
      </c>
      <c r="G9" s="245">
        <v>4762</v>
      </c>
      <c r="H9" s="246">
        <v>713.12</v>
      </c>
      <c r="I9" s="245">
        <v>0</v>
      </c>
      <c r="J9" s="245">
        <v>0</v>
      </c>
      <c r="K9" s="246">
        <v>0</v>
      </c>
      <c r="L9" s="245">
        <v>767028</v>
      </c>
      <c r="M9" s="246">
        <v>86098</v>
      </c>
      <c r="N9" s="246">
        <v>4062.41</v>
      </c>
      <c r="O9" s="245">
        <v>90866</v>
      </c>
      <c r="P9" s="245">
        <v>4775.7952500000001</v>
      </c>
      <c r="Q9" s="245">
        <v>621</v>
      </c>
      <c r="R9" s="245">
        <v>35.22</v>
      </c>
    </row>
    <row r="10" spans="1:18" x14ac:dyDescent="0.2">
      <c r="A10" s="200">
        <v>43682</v>
      </c>
      <c r="B10" s="245">
        <v>20</v>
      </c>
      <c r="C10" s="246">
        <v>0</v>
      </c>
      <c r="D10" s="245">
        <v>0</v>
      </c>
      <c r="E10" s="252">
        <v>0</v>
      </c>
      <c r="F10" s="245">
        <v>60.74</v>
      </c>
      <c r="G10" s="245">
        <v>2734</v>
      </c>
      <c r="H10" s="246">
        <v>521.28</v>
      </c>
      <c r="I10" s="245">
        <v>0</v>
      </c>
      <c r="J10" s="245">
        <v>0</v>
      </c>
      <c r="K10" s="246">
        <v>0</v>
      </c>
      <c r="L10" s="245">
        <v>845902.55</v>
      </c>
      <c r="M10" s="246">
        <v>96810</v>
      </c>
      <c r="N10" s="246">
        <v>4491.3999999999996</v>
      </c>
      <c r="O10" s="245">
        <v>99544</v>
      </c>
      <c r="P10" s="245">
        <v>5012.6799999999994</v>
      </c>
      <c r="Q10" s="245">
        <v>431</v>
      </c>
      <c r="R10" s="245">
        <v>34.214185000000008</v>
      </c>
    </row>
    <row r="11" spans="1:18" x14ac:dyDescent="0.2">
      <c r="A11" s="191" t="str">
        <f>'[1]1'!A8</f>
        <v>$ indicates as on August 30, 2019</v>
      </c>
      <c r="B11" s="253"/>
      <c r="C11" s="253"/>
      <c r="D11" s="253"/>
      <c r="E11" s="253"/>
      <c r="F11" s="253"/>
      <c r="G11" s="253"/>
      <c r="H11" s="253"/>
      <c r="I11" s="254"/>
      <c r="J11" s="254"/>
      <c r="K11" s="254"/>
      <c r="L11" s="254"/>
      <c r="M11" s="254"/>
      <c r="N11" s="254"/>
      <c r="O11" s="254"/>
      <c r="P11" s="254"/>
      <c r="Q11" s="255"/>
      <c r="R11" s="256"/>
    </row>
    <row r="12" spans="1:18" x14ac:dyDescent="0.2">
      <c r="A12" s="614" t="s">
        <v>922</v>
      </c>
      <c r="B12" s="614"/>
      <c r="C12" s="614"/>
      <c r="D12" s="614"/>
      <c r="E12" s="614"/>
      <c r="F12" s="614"/>
      <c r="G12" s="614"/>
      <c r="H12" s="614"/>
      <c r="I12" s="614"/>
      <c r="J12" s="254"/>
      <c r="K12" s="254"/>
      <c r="L12" s="254"/>
      <c r="M12" s="254"/>
      <c r="N12" s="254"/>
      <c r="O12" s="254"/>
      <c r="P12" s="254"/>
      <c r="Q12" s="255"/>
      <c r="R12" s="256"/>
    </row>
    <row r="13" spans="1:18" x14ac:dyDescent="0.2">
      <c r="A13" s="204" t="s">
        <v>485</v>
      </c>
      <c r="B13" s="191"/>
      <c r="C13" s="191"/>
      <c r="D13" s="191"/>
      <c r="E13" s="191"/>
      <c r="F13" s="191"/>
      <c r="G13" s="219"/>
      <c r="H13" s="219"/>
      <c r="I13" s="221"/>
      <c r="J13" s="219"/>
      <c r="K13" s="219"/>
      <c r="L13" s="241"/>
      <c r="M13" s="219"/>
      <c r="N13" s="218"/>
      <c r="O13" s="191"/>
      <c r="P13" s="191"/>
      <c r="Q13" s="191"/>
      <c r="R13" s="191"/>
    </row>
    <row r="14" spans="1:18" x14ac:dyDescent="0.2">
      <c r="A14" s="204"/>
      <c r="B14" s="191"/>
      <c r="C14" s="191"/>
      <c r="D14" s="191"/>
      <c r="E14" s="191"/>
      <c r="F14" s="191"/>
      <c r="G14" s="191"/>
      <c r="H14" s="191"/>
      <c r="I14" s="219"/>
      <c r="J14" s="191" t="s">
        <v>882</v>
      </c>
      <c r="K14" s="191"/>
      <c r="L14" s="191"/>
      <c r="M14" s="191"/>
      <c r="N14" s="191"/>
      <c r="O14" s="191"/>
      <c r="P14" s="191"/>
      <c r="Q14" s="191"/>
      <c r="R14" s="191"/>
    </row>
    <row r="16" spans="1:18" x14ac:dyDescent="0.2">
      <c r="P16" s="257"/>
    </row>
    <row r="17" spans="8:17" x14ac:dyDescent="0.2">
      <c r="H17" s="257"/>
      <c r="P17" s="257"/>
      <c r="Q17" s="257"/>
    </row>
    <row r="18" spans="8:17" x14ac:dyDescent="0.2">
      <c r="H18" s="257"/>
      <c r="P18" s="257"/>
    </row>
    <row r="19" spans="8:17" x14ac:dyDescent="0.2">
      <c r="P19" s="257"/>
    </row>
    <row r="20" spans="8:17" x14ac:dyDescent="0.2">
      <c r="H20" s="257"/>
      <c r="P20" s="257"/>
    </row>
  </sheetData>
  <mergeCells count="10">
    <mergeCell ref="O2:P2"/>
    <mergeCell ref="Q2:R2"/>
    <mergeCell ref="A12:I12"/>
    <mergeCell ref="A1:R1"/>
    <mergeCell ref="A2:A3"/>
    <mergeCell ref="B2:B3"/>
    <mergeCell ref="C2:E2"/>
    <mergeCell ref="F2:H2"/>
    <mergeCell ref="I2:K2"/>
    <mergeCell ref="L2:N2"/>
  </mergeCells>
  <pageMargins left="0.78431372549019618" right="0.78431372549019618" top="0.98039215686274517" bottom="0.98039215686274517" header="0.50980392156862753" footer="0.50980392156862753"/>
  <pageSetup paperSize="9" orientation="portrait" useFirstPageNumber="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zoomScaleNormal="100" workbookViewId="0">
      <selection activeCell="A10" sqref="A10"/>
    </sheetView>
  </sheetViews>
  <sheetFormatPr defaultRowHeight="15" x14ac:dyDescent="0.25"/>
  <cols>
    <col min="1" max="1" width="17.7109375" style="93" customWidth="1"/>
    <col min="2" max="2" width="17" style="93" customWidth="1"/>
    <col min="3" max="3" width="18" style="93" customWidth="1"/>
    <col min="4" max="4" width="4.85546875" style="93" bestFit="1" customWidth="1"/>
    <col min="5" max="16384" width="9.140625" style="93"/>
  </cols>
  <sheetData>
    <row r="1" spans="1:15" ht="15.75" customHeight="1" x14ac:dyDescent="0.25">
      <c r="A1" s="447" t="s">
        <v>766</v>
      </c>
      <c r="B1" s="447"/>
      <c r="C1" s="447"/>
    </row>
    <row r="2" spans="1:15" s="100" customFormat="1" ht="28.5" customHeight="1" x14ac:dyDescent="0.2">
      <c r="A2" s="128" t="s">
        <v>152</v>
      </c>
      <c r="B2" s="119" t="s">
        <v>126</v>
      </c>
      <c r="C2" s="120" t="s">
        <v>731</v>
      </c>
    </row>
    <row r="3" spans="1:15" s="100" customFormat="1" ht="28.5" customHeight="1" x14ac:dyDescent="0.2">
      <c r="A3" s="129" t="s">
        <v>24</v>
      </c>
      <c r="B3" s="130">
        <v>110</v>
      </c>
      <c r="C3" s="131">
        <v>1844</v>
      </c>
    </row>
    <row r="4" spans="1:15" s="100" customFormat="1" ht="18" customHeight="1" x14ac:dyDescent="0.2">
      <c r="A4" s="129" t="s">
        <v>25</v>
      </c>
      <c r="B4" s="130">
        <f>SUM(B5:B9)</f>
        <v>20</v>
      </c>
      <c r="C4" s="130">
        <f>SUM(C5:C9)</f>
        <v>287.74419999999998</v>
      </c>
    </row>
    <row r="5" spans="1:15" s="100" customFormat="1" ht="18" customHeight="1" x14ac:dyDescent="0.3">
      <c r="A5" s="95" t="s">
        <v>110</v>
      </c>
      <c r="B5" s="130">
        <v>3</v>
      </c>
      <c r="C5" s="132">
        <v>61.945599999999999</v>
      </c>
    </row>
    <row r="6" spans="1:15" s="100" customFormat="1" ht="18" customHeight="1" x14ac:dyDescent="0.2">
      <c r="A6" s="96">
        <v>43586</v>
      </c>
      <c r="B6" s="130">
        <v>5</v>
      </c>
      <c r="C6" s="131">
        <v>105.83</v>
      </c>
    </row>
    <row r="7" spans="1:15" s="100" customFormat="1" ht="18" customHeight="1" x14ac:dyDescent="0.2">
      <c r="A7" s="96">
        <v>43617</v>
      </c>
      <c r="B7" s="130">
        <v>6</v>
      </c>
      <c r="C7" s="131">
        <v>71.863799999999998</v>
      </c>
    </row>
    <row r="8" spans="1:15" s="100" customFormat="1" ht="18" customHeight="1" x14ac:dyDescent="0.2">
      <c r="A8" s="96">
        <v>43647</v>
      </c>
      <c r="B8" s="130">
        <v>4</v>
      </c>
      <c r="C8" s="131">
        <v>40.574799999999996</v>
      </c>
    </row>
    <row r="9" spans="1:15" s="100" customFormat="1" ht="18" customHeight="1" x14ac:dyDescent="0.2">
      <c r="A9" s="96">
        <v>43678</v>
      </c>
      <c r="B9" s="130">
        <v>2</v>
      </c>
      <c r="C9" s="131">
        <v>7.5299999999999994</v>
      </c>
    </row>
    <row r="10" spans="1:15" s="100" customFormat="1" ht="15" customHeight="1" x14ac:dyDescent="0.2">
      <c r="A10" s="400" t="s">
        <v>157</v>
      </c>
      <c r="B10" s="399"/>
      <c r="C10" s="399"/>
      <c r="D10" s="399"/>
      <c r="E10" s="399"/>
      <c r="F10" s="399"/>
      <c r="G10" s="399"/>
      <c r="H10" s="399"/>
      <c r="I10" s="399"/>
      <c r="J10" s="399"/>
      <c r="K10" s="399"/>
      <c r="L10" s="399"/>
      <c r="M10" s="399"/>
      <c r="N10" s="399"/>
      <c r="O10" s="399"/>
    </row>
    <row r="11" spans="1:15" s="100" customFormat="1" ht="13.5" customHeight="1" x14ac:dyDescent="0.2">
      <c r="A11" s="448" t="s">
        <v>128</v>
      </c>
      <c r="B11" s="448"/>
      <c r="C11" s="448"/>
    </row>
    <row r="12" spans="1:15" s="100" customFormat="1" ht="27.6" customHeight="1" x14ac:dyDescent="0.2"/>
  </sheetData>
  <mergeCells count="2">
    <mergeCell ref="A1:C1"/>
    <mergeCell ref="A11:C11"/>
  </mergeCells>
  <pageMargins left="0.78431372549019618" right="0.78431372549019618" top="0.98039215686274517" bottom="0.98039215686274517" header="0.50980392156862753" footer="0.50980392156862753"/>
  <pageSetup paperSize="9" orientation="portrait" useFirstPageNumber="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zoomScaleNormal="100" workbookViewId="0">
      <selection activeCell="M29" sqref="M29"/>
    </sheetView>
  </sheetViews>
  <sheetFormatPr defaultRowHeight="12.75" x14ac:dyDescent="0.2"/>
  <cols>
    <col min="1" max="7" width="9.140625" style="4"/>
    <col min="8" max="8" width="9.7109375" style="4" bestFit="1" customWidth="1"/>
    <col min="9" max="12" width="9.140625" style="4"/>
    <col min="13" max="13" width="9.42578125" style="4" bestFit="1" customWidth="1"/>
    <col min="14" max="16384" width="9.140625" style="4"/>
  </cols>
  <sheetData>
    <row r="1" spans="1:12" ht="15" x14ac:dyDescent="0.2">
      <c r="A1" s="258" t="s">
        <v>923</v>
      </c>
    </row>
    <row r="2" spans="1:12" ht="36.75" customHeight="1" x14ac:dyDescent="0.2">
      <c r="A2" s="599" t="s">
        <v>569</v>
      </c>
      <c r="B2" s="599" t="s">
        <v>656</v>
      </c>
      <c r="C2" s="599" t="s">
        <v>916</v>
      </c>
      <c r="D2" s="599"/>
      <c r="E2" s="599"/>
      <c r="F2" s="600" t="s">
        <v>644</v>
      </c>
      <c r="G2" s="613"/>
      <c r="H2" s="601"/>
      <c r="I2" s="600" t="s">
        <v>104</v>
      </c>
      <c r="J2" s="601"/>
      <c r="K2" s="210" t="s">
        <v>660</v>
      </c>
      <c r="L2" s="210"/>
    </row>
    <row r="3" spans="1:12" ht="38.25" x14ac:dyDescent="0.2">
      <c r="A3" s="599"/>
      <c r="B3" s="599"/>
      <c r="C3" s="210" t="s">
        <v>924</v>
      </c>
      <c r="D3" s="210" t="s">
        <v>658</v>
      </c>
      <c r="E3" s="210" t="s">
        <v>901</v>
      </c>
      <c r="F3" s="210" t="s">
        <v>924</v>
      </c>
      <c r="G3" s="208" t="s">
        <v>658</v>
      </c>
      <c r="H3" s="208" t="s">
        <v>889</v>
      </c>
      <c r="I3" s="208" t="s">
        <v>658</v>
      </c>
      <c r="J3" s="208" t="s">
        <v>889</v>
      </c>
      <c r="K3" s="210" t="s">
        <v>891</v>
      </c>
      <c r="L3" s="210" t="s">
        <v>892</v>
      </c>
    </row>
    <row r="4" spans="1:12" x14ac:dyDescent="0.2">
      <c r="A4" s="225" t="s">
        <v>24</v>
      </c>
      <c r="B4" s="244">
        <v>120</v>
      </c>
      <c r="C4" s="244">
        <v>148.73920000000004</v>
      </c>
      <c r="D4" s="244">
        <v>36315</v>
      </c>
      <c r="E4" s="244">
        <v>3374.5538409999999</v>
      </c>
      <c r="F4" s="244">
        <v>10584</v>
      </c>
      <c r="G4" s="244">
        <v>10584</v>
      </c>
      <c r="H4" s="244">
        <v>69.264048000000003</v>
      </c>
      <c r="I4" s="244">
        <v>46899</v>
      </c>
      <c r="J4" s="244">
        <v>3443.8178889999999</v>
      </c>
      <c r="K4" s="244">
        <v>159</v>
      </c>
      <c r="L4" s="244">
        <v>6.59</v>
      </c>
    </row>
    <row r="5" spans="1:12" x14ac:dyDescent="0.2">
      <c r="A5" s="225" t="s">
        <v>25</v>
      </c>
      <c r="B5" s="244">
        <f>SUM(B6:B10)</f>
        <v>107</v>
      </c>
      <c r="C5" s="244">
        <f t="shared" ref="C5:J5" si="0">SUM(C6:C10)</f>
        <v>14.564300000000001</v>
      </c>
      <c r="D5" s="244">
        <f t="shared" si="0"/>
        <v>49640</v>
      </c>
      <c r="E5" s="244">
        <f t="shared" si="0"/>
        <v>3049.5824089999996</v>
      </c>
      <c r="F5" s="244">
        <f t="shared" si="0"/>
        <v>5.4090995907230566</v>
      </c>
      <c r="G5" s="244">
        <f t="shared" si="0"/>
        <v>45136</v>
      </c>
      <c r="H5" s="244">
        <f t="shared" si="0"/>
        <v>308.00927999999999</v>
      </c>
      <c r="I5" s="244">
        <f t="shared" si="0"/>
        <v>94776</v>
      </c>
      <c r="J5" s="244">
        <f t="shared" si="0"/>
        <v>3357.7848309999995</v>
      </c>
      <c r="K5" s="244">
        <f>K10</f>
        <v>539</v>
      </c>
      <c r="L5" s="244">
        <f>L10</f>
        <v>25.42</v>
      </c>
    </row>
    <row r="6" spans="1:12" x14ac:dyDescent="0.2">
      <c r="A6" s="200">
        <v>43556</v>
      </c>
      <c r="B6" s="245">
        <v>20</v>
      </c>
      <c r="C6" s="245">
        <v>6.2169999999999996</v>
      </c>
      <c r="D6" s="245">
        <v>12468</v>
      </c>
      <c r="E6" s="245">
        <v>431.03876900000006</v>
      </c>
      <c r="F6" s="245">
        <v>1.1518417462482946</v>
      </c>
      <c r="G6" s="245">
        <v>8443</v>
      </c>
      <c r="H6" s="245">
        <v>58.747573000000003</v>
      </c>
      <c r="I6" s="245">
        <v>20911</v>
      </c>
      <c r="J6" s="245">
        <v>489.78634199999982</v>
      </c>
      <c r="K6" s="245">
        <v>91</v>
      </c>
      <c r="L6" s="245">
        <v>4.3600000000000003</v>
      </c>
    </row>
    <row r="7" spans="1:12" x14ac:dyDescent="0.2">
      <c r="A7" s="200">
        <v>43587</v>
      </c>
      <c r="B7" s="245">
        <v>23</v>
      </c>
      <c r="C7" s="245">
        <v>1.6602999999999999</v>
      </c>
      <c r="D7" s="245">
        <v>11227</v>
      </c>
      <c r="E7" s="245">
        <v>387.13313599999987</v>
      </c>
      <c r="F7" s="245">
        <v>1.2241473396998637</v>
      </c>
      <c r="G7" s="245">
        <v>8973</v>
      </c>
      <c r="H7" s="245">
        <v>55.178641000000006</v>
      </c>
      <c r="I7" s="245">
        <v>20200</v>
      </c>
      <c r="J7" s="245">
        <v>442.31177699999989</v>
      </c>
      <c r="K7" s="245">
        <v>45</v>
      </c>
      <c r="L7" s="245">
        <v>1.27</v>
      </c>
    </row>
    <row r="8" spans="1:12" x14ac:dyDescent="0.2">
      <c r="A8" s="200">
        <v>43619</v>
      </c>
      <c r="B8" s="245">
        <v>20</v>
      </c>
      <c r="C8" s="245">
        <v>1.6013999999999999</v>
      </c>
      <c r="D8" s="245">
        <v>11423</v>
      </c>
      <c r="E8" s="245">
        <v>393.84103099999999</v>
      </c>
      <c r="F8" s="245">
        <v>8.3178717598908603E-2</v>
      </c>
      <c r="G8" s="245">
        <v>6097</v>
      </c>
      <c r="H8" s="245">
        <v>39.873722000000001</v>
      </c>
      <c r="I8" s="245">
        <v>17520</v>
      </c>
      <c r="J8" s="246">
        <v>433.71475299999997</v>
      </c>
      <c r="K8" s="245">
        <v>97</v>
      </c>
      <c r="L8" s="245">
        <v>4.53</v>
      </c>
    </row>
    <row r="9" spans="1:12" x14ac:dyDescent="0.2">
      <c r="A9" s="200">
        <v>43650</v>
      </c>
      <c r="B9" s="245">
        <v>23</v>
      </c>
      <c r="C9" s="245">
        <v>1.2688999999999999</v>
      </c>
      <c r="D9" s="245">
        <v>9026</v>
      </c>
      <c r="E9" s="245">
        <v>441.80685799999992</v>
      </c>
      <c r="F9" s="245">
        <v>1.3214188267394271</v>
      </c>
      <c r="G9" s="245">
        <v>9686</v>
      </c>
      <c r="H9" s="245">
        <v>61</v>
      </c>
      <c r="I9" s="245">
        <v>18712</v>
      </c>
      <c r="J9" s="246">
        <v>503</v>
      </c>
      <c r="K9" s="245">
        <v>131</v>
      </c>
      <c r="L9" s="245">
        <v>7.47</v>
      </c>
    </row>
    <row r="10" spans="1:12" x14ac:dyDescent="0.2">
      <c r="A10" s="200">
        <v>43682</v>
      </c>
      <c r="B10" s="245">
        <v>21</v>
      </c>
      <c r="C10" s="245">
        <v>3.8167000000000004</v>
      </c>
      <c r="D10" s="245">
        <v>5496</v>
      </c>
      <c r="E10" s="245">
        <v>1395.7626149999999</v>
      </c>
      <c r="F10" s="245">
        <v>1.6285129604365622</v>
      </c>
      <c r="G10" s="245">
        <v>11937</v>
      </c>
      <c r="H10" s="245">
        <v>93.209343999999987</v>
      </c>
      <c r="I10" s="245">
        <v>17433</v>
      </c>
      <c r="J10" s="246">
        <v>1488.9719589999997</v>
      </c>
      <c r="K10" s="245">
        <v>539</v>
      </c>
      <c r="L10" s="245">
        <v>25.42</v>
      </c>
    </row>
    <row r="11" spans="1:12" x14ac:dyDescent="0.2">
      <c r="A11" s="191" t="str">
        <f>'[1]1'!A8</f>
        <v>$ indicates as on August 30, 2019</v>
      </c>
      <c r="E11" s="259"/>
    </row>
    <row r="12" spans="1:12" x14ac:dyDescent="0.2">
      <c r="A12" s="615" t="s">
        <v>925</v>
      </c>
      <c r="B12" s="615"/>
      <c r="C12" s="615"/>
      <c r="D12" s="615"/>
      <c r="E12" s="615"/>
      <c r="F12" s="615"/>
      <c r="G12" s="615"/>
      <c r="H12" s="615"/>
      <c r="I12" s="615"/>
      <c r="J12" s="615"/>
      <c r="K12" s="615"/>
      <c r="L12" s="615"/>
    </row>
    <row r="13" spans="1:12" x14ac:dyDescent="0.2">
      <c r="A13" s="204" t="s">
        <v>202</v>
      </c>
    </row>
    <row r="14" spans="1:12" x14ac:dyDescent="0.2">
      <c r="A14" s="204"/>
    </row>
    <row r="19" spans="13:16" x14ac:dyDescent="0.2">
      <c r="M19" s="249"/>
      <c r="N19" s="249"/>
      <c r="O19" s="249"/>
    </row>
    <row r="20" spans="13:16" x14ac:dyDescent="0.2">
      <c r="M20" s="249"/>
      <c r="N20" s="249"/>
      <c r="O20" s="249"/>
    </row>
    <row r="21" spans="13:16" x14ac:dyDescent="0.2">
      <c r="M21" s="249"/>
      <c r="N21" s="249"/>
      <c r="O21" s="249"/>
    </row>
    <row r="22" spans="13:16" x14ac:dyDescent="0.2">
      <c r="M22" s="249"/>
      <c r="N22" s="249"/>
      <c r="O22" s="249"/>
    </row>
    <row r="23" spans="13:16" x14ac:dyDescent="0.2">
      <c r="M23" s="249"/>
      <c r="N23" s="249"/>
      <c r="O23" s="249"/>
    </row>
    <row r="27" spans="13:16" x14ac:dyDescent="0.2">
      <c r="P27" s="249"/>
    </row>
  </sheetData>
  <mergeCells count="6">
    <mergeCell ref="A12:L12"/>
    <mergeCell ref="A2:A3"/>
    <mergeCell ref="B2:B3"/>
    <mergeCell ref="C2:E2"/>
    <mergeCell ref="F2:H2"/>
    <mergeCell ref="I2:J2"/>
  </mergeCells>
  <pageMargins left="0.78431372549019618" right="0.78431372549019618" top="0.98039215686274517" bottom="0.98039215686274517" header="0.50980392156862753" footer="0.50980392156862753"/>
  <pageSetup paperSize="9" orientation="portrait" useFirstPageNumber="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
  <sheetViews>
    <sheetView zoomScaleNormal="100" workbookViewId="0">
      <selection sqref="A1:N1"/>
    </sheetView>
  </sheetViews>
  <sheetFormatPr defaultRowHeight="12.75" x14ac:dyDescent="0.2"/>
  <cols>
    <col min="1" max="1" width="9.140625" style="191" customWidth="1"/>
    <col min="2" max="2" width="9.7109375" style="191" customWidth="1"/>
    <col min="3" max="3" width="7.85546875" style="191" customWidth="1"/>
    <col min="4" max="5" width="9.140625" style="191"/>
    <col min="6" max="6" width="10.7109375" style="191" customWidth="1"/>
    <col min="7" max="7" width="10.28515625" style="191" customWidth="1"/>
    <col min="8" max="17" width="9.140625" style="191"/>
    <col min="18" max="18" width="9" style="191" customWidth="1"/>
    <col min="19" max="16384" width="9.140625" style="191"/>
  </cols>
  <sheetData>
    <row r="1" spans="1:21" s="260" customFormat="1" ht="18" customHeight="1" x14ac:dyDescent="0.25">
      <c r="A1" s="588" t="s">
        <v>926</v>
      </c>
      <c r="B1" s="588"/>
      <c r="C1" s="588"/>
      <c r="D1" s="588"/>
      <c r="E1" s="588"/>
      <c r="F1" s="588"/>
      <c r="G1" s="588"/>
      <c r="H1" s="588"/>
      <c r="I1" s="588"/>
      <c r="J1" s="588"/>
      <c r="K1" s="588"/>
      <c r="L1" s="588"/>
      <c r="M1" s="588"/>
      <c r="N1" s="588"/>
    </row>
    <row r="2" spans="1:21" ht="17.25" customHeight="1" x14ac:dyDescent="0.2">
      <c r="A2" s="616" t="s">
        <v>125</v>
      </c>
      <c r="B2" s="619" t="s">
        <v>650</v>
      </c>
      <c r="C2" s="620"/>
      <c r="D2" s="620"/>
      <c r="E2" s="621"/>
      <c r="F2" s="619" t="s">
        <v>647</v>
      </c>
      <c r="G2" s="620"/>
      <c r="H2" s="620"/>
      <c r="I2" s="619" t="s">
        <v>881</v>
      </c>
      <c r="J2" s="620"/>
      <c r="K2" s="620"/>
      <c r="L2" s="621"/>
      <c r="M2" s="619" t="s">
        <v>159</v>
      </c>
      <c r="N2" s="620"/>
      <c r="O2" s="620"/>
      <c r="P2" s="621"/>
      <c r="Q2" s="619" t="s">
        <v>160</v>
      </c>
      <c r="R2" s="620"/>
    </row>
    <row r="3" spans="1:21" ht="12.75" customHeight="1" x14ac:dyDescent="0.2">
      <c r="A3" s="617"/>
      <c r="B3" s="622" t="s">
        <v>927</v>
      </c>
      <c r="C3" s="623"/>
      <c r="D3" s="600" t="s">
        <v>928</v>
      </c>
      <c r="E3" s="601"/>
      <c r="F3" s="622" t="s">
        <v>641</v>
      </c>
      <c r="G3" s="624"/>
      <c r="H3" s="623"/>
      <c r="I3" s="622" t="s">
        <v>641</v>
      </c>
      <c r="J3" s="623"/>
      <c r="K3" s="600" t="s">
        <v>929</v>
      </c>
      <c r="L3" s="601"/>
      <c r="M3" s="600" t="s">
        <v>929</v>
      </c>
      <c r="N3" s="601"/>
      <c r="O3" s="600" t="s">
        <v>641</v>
      </c>
      <c r="P3" s="601"/>
      <c r="Q3" s="600" t="s">
        <v>929</v>
      </c>
      <c r="R3" s="601"/>
    </row>
    <row r="4" spans="1:21" x14ac:dyDescent="0.2">
      <c r="A4" s="618"/>
      <c r="B4" s="261" t="s">
        <v>237</v>
      </c>
      <c r="C4" s="261" t="s">
        <v>930</v>
      </c>
      <c r="D4" s="261" t="s">
        <v>237</v>
      </c>
      <c r="E4" s="261" t="s">
        <v>930</v>
      </c>
      <c r="F4" s="261" t="s">
        <v>237</v>
      </c>
      <c r="G4" s="261" t="s">
        <v>930</v>
      </c>
      <c r="H4" s="261" t="s">
        <v>661</v>
      </c>
      <c r="I4" s="261" t="s">
        <v>237</v>
      </c>
      <c r="J4" s="261" t="s">
        <v>930</v>
      </c>
      <c r="K4" s="261" t="s">
        <v>237</v>
      </c>
      <c r="L4" s="261" t="s">
        <v>930</v>
      </c>
      <c r="M4" s="261" t="s">
        <v>237</v>
      </c>
      <c r="N4" s="261" t="s">
        <v>930</v>
      </c>
      <c r="O4" s="261" t="s">
        <v>237</v>
      </c>
      <c r="P4" s="261" t="s">
        <v>930</v>
      </c>
      <c r="Q4" s="261" t="s">
        <v>237</v>
      </c>
      <c r="R4" s="261" t="s">
        <v>930</v>
      </c>
    </row>
    <row r="5" spans="1:21" s="199" customFormat="1" x14ac:dyDescent="0.2">
      <c r="A5" s="195" t="s">
        <v>24</v>
      </c>
      <c r="B5" s="262">
        <v>38.24843636704783</v>
      </c>
      <c r="C5" s="262">
        <v>61.75156363295217</v>
      </c>
      <c r="D5" s="262">
        <v>27.622798014852613</v>
      </c>
      <c r="E5" s="262">
        <v>72.377201985147394</v>
      </c>
      <c r="F5" s="263">
        <v>44.124684505659182</v>
      </c>
      <c r="G5" s="263">
        <v>55.463657380271655</v>
      </c>
      <c r="H5" s="264">
        <v>0.41165811406914354</v>
      </c>
      <c r="I5" s="263">
        <v>7.19</v>
      </c>
      <c r="J5" s="263">
        <v>92.81</v>
      </c>
      <c r="K5" s="263">
        <v>45.46</v>
      </c>
      <c r="L5" s="263">
        <v>54.54</v>
      </c>
      <c r="M5" s="263">
        <v>92.954601508123332</v>
      </c>
      <c r="N5" s="263">
        <v>7.0453984918766688</v>
      </c>
      <c r="O5" s="263" t="s">
        <v>711</v>
      </c>
      <c r="P5" s="263" t="s">
        <v>711</v>
      </c>
      <c r="Q5" s="263">
        <v>83.932336774617426</v>
      </c>
      <c r="R5" s="263">
        <v>16.067663225382567</v>
      </c>
    </row>
    <row r="6" spans="1:21" s="199" customFormat="1" x14ac:dyDescent="0.2">
      <c r="A6" s="195" t="s">
        <v>25</v>
      </c>
      <c r="B6" s="262">
        <f>AVERAGE(B7:B11)</f>
        <v>37.537765514480043</v>
      </c>
      <c r="C6" s="262">
        <f t="shared" ref="C6:E6" si="0">AVERAGE(C7:C11)</f>
        <v>62.462234485519957</v>
      </c>
      <c r="D6" s="262">
        <f t="shared" si="0"/>
        <v>33.82158409123717</v>
      </c>
      <c r="E6" s="262">
        <f t="shared" si="0"/>
        <v>66.17841590876283</v>
      </c>
      <c r="F6" s="263">
        <f>AVERAGE(F7:F11)</f>
        <v>48.465054970264944</v>
      </c>
      <c r="G6" s="263">
        <f t="shared" ref="G6:H6" si="1">AVERAGE(G7:G11)</f>
        <v>50.64884862049994</v>
      </c>
      <c r="H6" s="264">
        <f t="shared" si="1"/>
        <v>0.88609640923510713</v>
      </c>
      <c r="I6" s="263">
        <f>AVERAGE(I7:I11)</f>
        <v>50.037999999999997</v>
      </c>
      <c r="J6" s="263">
        <f t="shared" ref="J6:L6" si="2">AVERAGE(J7:J11)</f>
        <v>49.962000000000003</v>
      </c>
      <c r="K6" s="263">
        <f t="shared" si="2"/>
        <v>61.688000000000002</v>
      </c>
      <c r="L6" s="263">
        <f t="shared" si="2"/>
        <v>38.311999999999998</v>
      </c>
      <c r="M6" s="263">
        <v>26.43</v>
      </c>
      <c r="N6" s="263">
        <v>3.28</v>
      </c>
      <c r="O6" s="263">
        <v>48.08</v>
      </c>
      <c r="P6" s="263">
        <v>22.21</v>
      </c>
      <c r="Q6" s="263">
        <v>44.479314390294476</v>
      </c>
      <c r="R6" s="263">
        <v>55.520685609705509</v>
      </c>
    </row>
    <row r="7" spans="1:21" x14ac:dyDescent="0.2">
      <c r="A7" s="265">
        <v>43556</v>
      </c>
      <c r="B7" s="266">
        <v>39.596508484151968</v>
      </c>
      <c r="C7" s="266">
        <v>60.403491515848032</v>
      </c>
      <c r="D7" s="266">
        <v>29.710732137800083</v>
      </c>
      <c r="E7" s="266">
        <v>70.289267862199907</v>
      </c>
      <c r="F7" s="267">
        <v>47.493273169772991</v>
      </c>
      <c r="G7" s="267">
        <v>51.791447087313699</v>
      </c>
      <c r="H7" s="268">
        <v>0.71527974291330443</v>
      </c>
      <c r="I7" s="266">
        <v>55.62</v>
      </c>
      <c r="J7" s="266">
        <v>44.38</v>
      </c>
      <c r="K7" s="266">
        <v>64.5</v>
      </c>
      <c r="L7" s="266">
        <v>35.5</v>
      </c>
      <c r="M7" s="267">
        <v>47.508401196808798</v>
      </c>
      <c r="N7" s="267">
        <v>2.4915988031911742</v>
      </c>
      <c r="O7" s="267">
        <v>36.91367970708999</v>
      </c>
      <c r="P7" s="267">
        <v>13.086320292910012</v>
      </c>
      <c r="Q7" s="267">
        <v>50.49049479211488</v>
      </c>
      <c r="R7" s="267">
        <v>49.509505207885113</v>
      </c>
    </row>
    <row r="8" spans="1:21" x14ac:dyDescent="0.2">
      <c r="A8" s="265">
        <v>43587</v>
      </c>
      <c r="B8" s="266">
        <v>39.168118985747583</v>
      </c>
      <c r="C8" s="266">
        <v>60.83188101425241</v>
      </c>
      <c r="D8" s="266">
        <v>31.779738863978025</v>
      </c>
      <c r="E8" s="266">
        <v>68.220261136021975</v>
      </c>
      <c r="F8" s="267">
        <v>47.845121397066698</v>
      </c>
      <c r="G8" s="267">
        <v>51.007977857303629</v>
      </c>
      <c r="H8" s="268">
        <v>1.146900745629666</v>
      </c>
      <c r="I8" s="266">
        <v>53.49</v>
      </c>
      <c r="J8" s="266">
        <v>46.51</v>
      </c>
      <c r="K8" s="266">
        <v>69.47</v>
      </c>
      <c r="L8" s="266">
        <v>30.53</v>
      </c>
      <c r="M8" s="267">
        <v>36.22191775379904</v>
      </c>
      <c r="N8" s="267">
        <v>2.0283621790851347</v>
      </c>
      <c r="O8" s="267">
        <v>42.865947984288262</v>
      </c>
      <c r="P8" s="267">
        <v>18.883772082827573</v>
      </c>
      <c r="Q8" s="267">
        <v>53.341760556377871</v>
      </c>
      <c r="R8" s="267">
        <v>46.658239443622143</v>
      </c>
    </row>
    <row r="9" spans="1:21" x14ac:dyDescent="0.2">
      <c r="A9" s="265">
        <v>43619</v>
      </c>
      <c r="B9" s="266">
        <v>37.470771589425254</v>
      </c>
      <c r="C9" s="266">
        <v>62.529228410574746</v>
      </c>
      <c r="D9" s="266">
        <v>34.631278302372166</v>
      </c>
      <c r="E9" s="266">
        <v>65.368721697627834</v>
      </c>
      <c r="F9" s="267">
        <v>48.485408955570129</v>
      </c>
      <c r="G9" s="267">
        <v>50.599037769858349</v>
      </c>
      <c r="H9" s="268">
        <v>0.91555327457150093</v>
      </c>
      <c r="I9" s="266">
        <v>49.86</v>
      </c>
      <c r="J9" s="266">
        <v>50.14</v>
      </c>
      <c r="K9" s="266">
        <v>63.64</v>
      </c>
      <c r="L9" s="266">
        <v>36.36</v>
      </c>
      <c r="M9" s="267">
        <v>36.436152393387324</v>
      </c>
      <c r="N9" s="267">
        <v>3.6004003876115869</v>
      </c>
      <c r="O9" s="267">
        <v>44.413359859723435</v>
      </c>
      <c r="P9" s="267">
        <v>15.550087359277654</v>
      </c>
      <c r="Q9" s="267">
        <v>56.740178377100314</v>
      </c>
      <c r="R9" s="267">
        <v>43.259821622899693</v>
      </c>
    </row>
    <row r="10" spans="1:21" x14ac:dyDescent="0.2">
      <c r="A10" s="265">
        <v>43650</v>
      </c>
      <c r="B10" s="266">
        <v>35.310649191312457</v>
      </c>
      <c r="C10" s="266">
        <v>64.689350808687536</v>
      </c>
      <c r="D10" s="266">
        <v>34.715477346814936</v>
      </c>
      <c r="E10" s="266">
        <v>65.284522653185064</v>
      </c>
      <c r="F10" s="267">
        <v>49.359589111854895</v>
      </c>
      <c r="G10" s="267">
        <v>49.807594987307482</v>
      </c>
      <c r="H10" s="268">
        <v>0.83281590083762302</v>
      </c>
      <c r="I10" s="266">
        <v>45.13</v>
      </c>
      <c r="J10" s="266">
        <v>54.87</v>
      </c>
      <c r="K10" s="266">
        <v>58.53</v>
      </c>
      <c r="L10" s="266">
        <v>41.47</v>
      </c>
      <c r="M10" s="269">
        <v>9.4788744485675807</v>
      </c>
      <c r="N10" s="269">
        <v>5.4587386005338967</v>
      </c>
      <c r="O10" s="269">
        <v>56.075511450312909</v>
      </c>
      <c r="P10" s="269">
        <v>28.986875500585612</v>
      </c>
      <c r="Q10" s="267">
        <v>48.062435945719514</v>
      </c>
      <c r="R10" s="267">
        <v>51.937564054280486</v>
      </c>
    </row>
    <row r="11" spans="1:21" x14ac:dyDescent="0.2">
      <c r="A11" s="265">
        <v>43682</v>
      </c>
      <c r="B11" s="266">
        <v>36.142779321762951</v>
      </c>
      <c r="C11" s="266">
        <v>63.857220678237049</v>
      </c>
      <c r="D11" s="266">
        <v>38.270693805220652</v>
      </c>
      <c r="E11" s="266">
        <v>61.729306194779355</v>
      </c>
      <c r="F11" s="267">
        <v>49.141882217060015</v>
      </c>
      <c r="G11" s="267">
        <v>50.038185400716543</v>
      </c>
      <c r="H11" s="268">
        <v>0.81993238222344089</v>
      </c>
      <c r="I11" s="266">
        <v>46.09</v>
      </c>
      <c r="J11" s="266">
        <v>53.91</v>
      </c>
      <c r="K11" s="266">
        <v>52.3</v>
      </c>
      <c r="L11" s="266">
        <v>47.7</v>
      </c>
      <c r="M11" s="269">
        <v>6.85</v>
      </c>
      <c r="N11" s="269">
        <v>3.4</v>
      </c>
      <c r="O11" s="269">
        <v>56.67</v>
      </c>
      <c r="P11" s="269">
        <v>33.08</v>
      </c>
      <c r="Q11" s="267">
        <v>35.08676512288838</v>
      </c>
      <c r="R11" s="267">
        <v>64.91323487711162</v>
      </c>
    </row>
    <row r="12" spans="1:21" x14ac:dyDescent="0.2">
      <c r="A12" s="270" t="str">
        <f>'[1]65'!A11</f>
        <v>$ indicates as on August 30, 2019</v>
      </c>
      <c r="B12" s="270"/>
      <c r="C12" s="270"/>
      <c r="D12" s="270"/>
      <c r="E12" s="270"/>
    </row>
    <row r="13" spans="1:21" x14ac:dyDescent="0.2">
      <c r="A13" s="205" t="s">
        <v>931</v>
      </c>
      <c r="J13" s="191" t="s">
        <v>882</v>
      </c>
      <c r="K13" s="180"/>
      <c r="L13" s="173"/>
      <c r="M13" s="173"/>
      <c r="N13" s="173" t="s">
        <v>882</v>
      </c>
      <c r="O13" s="173" t="s">
        <v>882</v>
      </c>
      <c r="P13" s="173"/>
      <c r="Q13" s="173"/>
      <c r="R13" s="173"/>
      <c r="S13" s="173"/>
      <c r="T13" s="173"/>
      <c r="U13" s="173"/>
    </row>
    <row r="14" spans="1:21" x14ac:dyDescent="0.2">
      <c r="A14" s="204" t="s">
        <v>932</v>
      </c>
      <c r="E14" s="270"/>
      <c r="J14" s="173"/>
    </row>
  </sheetData>
  <mergeCells count="15">
    <mergeCell ref="Q2:R2"/>
    <mergeCell ref="B3:C3"/>
    <mergeCell ref="F3:H3"/>
    <mergeCell ref="I3:J3"/>
    <mergeCell ref="K3:L3"/>
    <mergeCell ref="M3:N3"/>
    <mergeCell ref="O3:P3"/>
    <mergeCell ref="Q3:R3"/>
    <mergeCell ref="A1:N1"/>
    <mergeCell ref="A2:A4"/>
    <mergeCell ref="B2:E2"/>
    <mergeCell ref="F2:H2"/>
    <mergeCell ref="I2:L2"/>
    <mergeCell ref="M2:P2"/>
    <mergeCell ref="D3:E3"/>
  </mergeCells>
  <pageMargins left="0.78431372549019618" right="0.78431372549019618" top="0.98039215686274517" bottom="0.98039215686274517" header="0.50980392156862753" footer="0.50980392156862753"/>
  <pageSetup paperSize="9" orientation="portrait" useFirstPageNumber="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7"/>
  <sheetViews>
    <sheetView zoomScaleNormal="100" workbookViewId="0">
      <selection activeCell="K29" sqref="K29"/>
    </sheetView>
  </sheetViews>
  <sheetFormatPr defaultRowHeight="12.75" x14ac:dyDescent="0.2"/>
  <cols>
    <col min="1" max="1" width="9.42578125" style="271" bestFit="1" customWidth="1"/>
    <col min="2" max="2" width="17.7109375" style="271" customWidth="1"/>
    <col min="3" max="3" width="12.42578125" style="271" customWidth="1"/>
    <col min="4" max="4" width="13" style="271" customWidth="1"/>
    <col min="5" max="5" width="11" style="315" customWidth="1"/>
    <col min="6" max="6" width="11.28515625" style="315" customWidth="1"/>
    <col min="7" max="7" width="12" style="271" customWidth="1"/>
    <col min="8" max="8" width="12.5703125" style="271" customWidth="1"/>
    <col min="9" max="9" width="13" style="315" bestFit="1" customWidth="1"/>
    <col min="10" max="10" width="12" style="315" bestFit="1" customWidth="1"/>
    <col min="11" max="11" width="9.42578125" style="271" bestFit="1" customWidth="1"/>
    <col min="12" max="16384" width="9.140625" style="271"/>
  </cols>
  <sheetData>
    <row r="1" spans="1:14" ht="15" x14ac:dyDescent="0.2">
      <c r="A1" s="628" t="s">
        <v>933</v>
      </c>
      <c r="B1" s="628"/>
      <c r="C1" s="628"/>
      <c r="D1" s="628"/>
      <c r="E1" s="628"/>
      <c r="F1" s="628"/>
      <c r="G1" s="628"/>
      <c r="H1" s="628"/>
      <c r="I1" s="628"/>
      <c r="J1" s="628"/>
    </row>
    <row r="2" spans="1:14" x14ac:dyDescent="0.2">
      <c r="A2" s="591" t="s">
        <v>934</v>
      </c>
      <c r="B2" s="629" t="s">
        <v>662</v>
      </c>
      <c r="C2" s="630" t="s">
        <v>25</v>
      </c>
      <c r="D2" s="631"/>
      <c r="E2" s="630">
        <v>43313</v>
      </c>
      <c r="F2" s="631"/>
      <c r="G2" s="630">
        <v>43647</v>
      </c>
      <c r="H2" s="631"/>
      <c r="I2" s="630">
        <v>43678</v>
      </c>
      <c r="J2" s="631"/>
    </row>
    <row r="3" spans="1:14" ht="38.25" x14ac:dyDescent="0.2">
      <c r="A3" s="591"/>
      <c r="B3" s="629"/>
      <c r="C3" s="272" t="s">
        <v>900</v>
      </c>
      <c r="D3" s="223" t="s">
        <v>892</v>
      </c>
      <c r="E3" s="272" t="s">
        <v>900</v>
      </c>
      <c r="F3" s="223" t="s">
        <v>892</v>
      </c>
      <c r="G3" s="272" t="s">
        <v>900</v>
      </c>
      <c r="H3" s="223" t="s">
        <v>892</v>
      </c>
      <c r="I3" s="272" t="s">
        <v>900</v>
      </c>
      <c r="J3" s="223" t="s">
        <v>892</v>
      </c>
    </row>
    <row r="4" spans="1:14" ht="15.75" x14ac:dyDescent="0.2">
      <c r="A4" s="632" t="s">
        <v>639</v>
      </c>
      <c r="B4" s="632"/>
      <c r="C4" s="632"/>
      <c r="D4" s="632"/>
      <c r="E4" s="632"/>
      <c r="F4" s="632"/>
      <c r="G4" s="632"/>
      <c r="H4" s="632"/>
      <c r="I4" s="632"/>
      <c r="J4" s="632"/>
    </row>
    <row r="5" spans="1:14" x14ac:dyDescent="0.2">
      <c r="A5" s="273" t="s">
        <v>796</v>
      </c>
      <c r="B5" s="633" t="s">
        <v>646</v>
      </c>
      <c r="C5" s="634"/>
      <c r="D5" s="634"/>
      <c r="E5" s="634"/>
      <c r="F5" s="634"/>
      <c r="G5" s="634"/>
      <c r="H5" s="634"/>
      <c r="I5" s="634"/>
      <c r="J5" s="635"/>
    </row>
    <row r="6" spans="1:14" x14ac:dyDescent="0.2">
      <c r="A6" s="274">
        <v>1</v>
      </c>
      <c r="B6" s="275" t="s">
        <v>663</v>
      </c>
      <c r="C6" s="276">
        <v>1.8575211649999999</v>
      </c>
      <c r="D6" s="277">
        <v>639781.01237900031</v>
      </c>
      <c r="E6" s="276">
        <v>0.18336586799999996</v>
      </c>
      <c r="F6" s="277">
        <v>54598.849089400013</v>
      </c>
      <c r="G6" s="278">
        <v>0.51335475099999994</v>
      </c>
      <c r="H6" s="279">
        <v>178626.63165339996</v>
      </c>
      <c r="I6" s="280">
        <v>0.45770325999999995</v>
      </c>
      <c r="J6" s="279">
        <v>173323.8601738</v>
      </c>
      <c r="K6" s="281"/>
      <c r="L6" s="281"/>
      <c r="M6" s="281"/>
    </row>
    <row r="7" spans="1:14" x14ac:dyDescent="0.2">
      <c r="A7" s="274">
        <v>2</v>
      </c>
      <c r="B7" s="275" t="s">
        <v>664</v>
      </c>
      <c r="C7" s="277">
        <v>94.946013000000008</v>
      </c>
      <c r="D7" s="277">
        <v>376717.85495960014</v>
      </c>
      <c r="E7" s="277">
        <v>16.355878000000004</v>
      </c>
      <c r="F7" s="277">
        <v>61312.493894400002</v>
      </c>
      <c r="G7" s="279">
        <v>21.576737999999995</v>
      </c>
      <c r="H7" s="279">
        <v>85849.229256100007</v>
      </c>
      <c r="I7" s="282">
        <v>25.278180000000006</v>
      </c>
      <c r="J7" s="279">
        <v>111608.64029070002</v>
      </c>
      <c r="K7" s="281"/>
      <c r="L7" s="281"/>
      <c r="M7" s="281"/>
    </row>
    <row r="8" spans="1:14" x14ac:dyDescent="0.2">
      <c r="A8" s="274"/>
      <c r="B8" s="283" t="s">
        <v>935</v>
      </c>
      <c r="C8" s="284">
        <f>SUM(C6:C7)</f>
        <v>96.803534165000002</v>
      </c>
      <c r="D8" s="284">
        <f t="shared" ref="D8:J8" si="0">SUM(D6:D7)</f>
        <v>1016498.8673386005</v>
      </c>
      <c r="E8" s="284">
        <f t="shared" si="0"/>
        <v>16.539243868000003</v>
      </c>
      <c r="F8" s="284">
        <f t="shared" si="0"/>
        <v>115911.34298380002</v>
      </c>
      <c r="G8" s="284">
        <f t="shared" si="0"/>
        <v>22.090092750999997</v>
      </c>
      <c r="H8" s="284">
        <f t="shared" si="0"/>
        <v>264475.86090949998</v>
      </c>
      <c r="I8" s="284">
        <f t="shared" si="0"/>
        <v>25.735883260000005</v>
      </c>
      <c r="J8" s="284">
        <f t="shared" si="0"/>
        <v>284932.50046450004</v>
      </c>
      <c r="K8" s="285"/>
      <c r="L8" s="285"/>
      <c r="M8" s="281"/>
    </row>
    <row r="9" spans="1:14" ht="12.75" customHeight="1" x14ac:dyDescent="0.2">
      <c r="A9" s="286" t="s">
        <v>852</v>
      </c>
      <c r="B9" s="625" t="s">
        <v>936</v>
      </c>
      <c r="C9" s="626"/>
      <c r="D9" s="626"/>
      <c r="E9" s="626"/>
      <c r="F9" s="626"/>
      <c r="G9" s="626"/>
      <c r="H9" s="626"/>
      <c r="I9" s="626"/>
      <c r="J9" s="627"/>
      <c r="K9" s="281"/>
      <c r="L9" s="281"/>
      <c r="M9" s="281"/>
    </row>
    <row r="10" spans="1:14" x14ac:dyDescent="0.2">
      <c r="A10" s="274">
        <v>1</v>
      </c>
      <c r="B10" s="275" t="s">
        <v>665</v>
      </c>
      <c r="C10" s="231">
        <v>3134.6710000000007</v>
      </c>
      <c r="D10" s="231">
        <v>44123.353225000006</v>
      </c>
      <c r="E10" s="277">
        <v>1742.028</v>
      </c>
      <c r="F10" s="277">
        <v>25173.813449999998</v>
      </c>
      <c r="G10" s="231">
        <v>610.65699999999993</v>
      </c>
      <c r="H10" s="231">
        <v>8703.231565</v>
      </c>
      <c r="I10" s="282">
        <v>435.67800000000005</v>
      </c>
      <c r="J10" s="277">
        <v>6105.567895000001</v>
      </c>
      <c r="K10" s="281"/>
      <c r="L10" s="281"/>
      <c r="M10" s="281"/>
      <c r="N10" s="281"/>
    </row>
    <row r="11" spans="1:14" x14ac:dyDescent="0.2">
      <c r="A11" s="274">
        <v>2</v>
      </c>
      <c r="B11" s="275" t="s">
        <v>666</v>
      </c>
      <c r="C11" s="231">
        <v>5037.7839999999997</v>
      </c>
      <c r="D11" s="231">
        <v>218747.66997499997</v>
      </c>
      <c r="E11" s="277">
        <v>1403.3322500000002</v>
      </c>
      <c r="F11" s="277">
        <v>58612.042941249994</v>
      </c>
      <c r="G11" s="231">
        <v>1070.77</v>
      </c>
      <c r="H11" s="231">
        <v>47683.962399999997</v>
      </c>
      <c r="I11" s="282">
        <v>797.37749999999994</v>
      </c>
      <c r="J11" s="277">
        <v>35365.061162500009</v>
      </c>
      <c r="K11" s="281"/>
      <c r="L11" s="281"/>
      <c r="M11" s="281"/>
      <c r="N11" s="281"/>
    </row>
    <row r="12" spans="1:14" x14ac:dyDescent="0.2">
      <c r="A12" s="274">
        <v>3</v>
      </c>
      <c r="B12" s="275" t="s">
        <v>667</v>
      </c>
      <c r="C12" s="231">
        <v>7558.6060000000007</v>
      </c>
      <c r="D12" s="231">
        <v>108753.15991500001</v>
      </c>
      <c r="E12" s="277">
        <v>2440.3789999999995</v>
      </c>
      <c r="F12" s="277">
        <v>35261.609144999995</v>
      </c>
      <c r="G12" s="231">
        <v>1469.3200000000004</v>
      </c>
      <c r="H12" s="231">
        <v>22699.997950000001</v>
      </c>
      <c r="I12" s="282">
        <v>1108.8210000000001</v>
      </c>
      <c r="J12" s="277">
        <v>17096.671259999999</v>
      </c>
      <c r="K12" s="281"/>
      <c r="L12" s="287"/>
      <c r="M12" s="287"/>
      <c r="N12" s="287"/>
    </row>
    <row r="13" spans="1:14" x14ac:dyDescent="0.2">
      <c r="A13" s="274">
        <v>4</v>
      </c>
      <c r="B13" s="275" t="s">
        <v>668</v>
      </c>
      <c r="C13" s="231">
        <v>1349.6176499999995</v>
      </c>
      <c r="D13" s="231">
        <v>128660.23834699996</v>
      </c>
      <c r="E13" s="277">
        <v>310.52499999999986</v>
      </c>
      <c r="F13" s="277">
        <v>29145.999889499999</v>
      </c>
      <c r="G13" s="231">
        <v>332.89724999999993</v>
      </c>
      <c r="H13" s="231">
        <v>31958.565399999999</v>
      </c>
      <c r="I13" s="282">
        <v>331.57425000000001</v>
      </c>
      <c r="J13" s="277">
        <v>36922.516135000005</v>
      </c>
      <c r="K13" s="281"/>
      <c r="L13" s="281"/>
      <c r="M13" s="281"/>
      <c r="N13" s="281"/>
    </row>
    <row r="14" spans="1:14" x14ac:dyDescent="0.2">
      <c r="A14" s="274">
        <v>5</v>
      </c>
      <c r="B14" s="275" t="s">
        <v>669</v>
      </c>
      <c r="C14" s="231">
        <v>13329.965000000002</v>
      </c>
      <c r="D14" s="231">
        <v>271314.88631500001</v>
      </c>
      <c r="E14" s="277">
        <v>4608.7489999999998</v>
      </c>
      <c r="F14" s="277">
        <v>80832.587230000005</v>
      </c>
      <c r="G14" s="231">
        <v>2666.5809999999992</v>
      </c>
      <c r="H14" s="231">
        <v>51765.3842</v>
      </c>
      <c r="I14" s="282">
        <v>1952.7940000000001</v>
      </c>
      <c r="J14" s="277">
        <v>36183.658774999996</v>
      </c>
      <c r="K14" s="281"/>
      <c r="L14" s="281"/>
      <c r="M14" s="287"/>
      <c r="N14" s="287"/>
    </row>
    <row r="15" spans="1:14" x14ac:dyDescent="0.2">
      <c r="A15" s="274"/>
      <c r="B15" s="283" t="s">
        <v>937</v>
      </c>
      <c r="C15" s="284">
        <f t="shared" ref="C15:J15" si="1">SUM(C10:C14)</f>
        <v>30410.643650000005</v>
      </c>
      <c r="D15" s="284">
        <f t="shared" si="1"/>
        <v>771599.30777700001</v>
      </c>
      <c r="E15" s="284">
        <f t="shared" si="1"/>
        <v>10505.01325</v>
      </c>
      <c r="F15" s="284">
        <f t="shared" si="1"/>
        <v>229026.05265574998</v>
      </c>
      <c r="G15" s="284">
        <f t="shared" si="1"/>
        <v>6150.2252499999995</v>
      </c>
      <c r="H15" s="284">
        <f t="shared" si="1"/>
        <v>162811.141515</v>
      </c>
      <c r="I15" s="284">
        <f t="shared" si="1"/>
        <v>4626.2447500000007</v>
      </c>
      <c r="J15" s="284">
        <f t="shared" si="1"/>
        <v>131673.47522749999</v>
      </c>
      <c r="K15" s="285"/>
      <c r="L15" s="285"/>
      <c r="M15" s="281"/>
    </row>
    <row r="16" spans="1:14" ht="15" customHeight="1" x14ac:dyDescent="0.2">
      <c r="A16" s="286" t="s">
        <v>865</v>
      </c>
      <c r="B16" s="625" t="s">
        <v>938</v>
      </c>
      <c r="C16" s="626"/>
      <c r="D16" s="626"/>
      <c r="E16" s="626"/>
      <c r="F16" s="626"/>
      <c r="G16" s="626"/>
      <c r="H16" s="626"/>
      <c r="I16" s="626"/>
      <c r="J16" s="627"/>
      <c r="K16" s="281"/>
      <c r="L16" s="281"/>
      <c r="M16" s="281"/>
    </row>
    <row r="17" spans="1:13" x14ac:dyDescent="0.2">
      <c r="A17" s="274">
        <v>1</v>
      </c>
      <c r="B17" s="275" t="s">
        <v>670</v>
      </c>
      <c r="C17" s="288">
        <v>0.60380000000000011</v>
      </c>
      <c r="D17" s="231">
        <v>154.50219700000002</v>
      </c>
      <c r="E17" s="276">
        <v>0.16309999999999999</v>
      </c>
      <c r="F17" s="277">
        <v>20.868697000000001</v>
      </c>
      <c r="G17" s="288">
        <v>0.12370000000000002</v>
      </c>
      <c r="H17" s="231">
        <v>35.439652999999993</v>
      </c>
      <c r="I17" s="289">
        <v>0.15700000000000003</v>
      </c>
      <c r="J17" s="277">
        <v>50.654369000000003</v>
      </c>
      <c r="K17" s="281"/>
      <c r="L17" s="281"/>
      <c r="M17" s="281"/>
    </row>
    <row r="18" spans="1:13" x14ac:dyDescent="0.2">
      <c r="A18" s="274">
        <v>2</v>
      </c>
      <c r="B18" s="275" t="s">
        <v>671</v>
      </c>
      <c r="C18" s="231">
        <v>1979.7860000000001</v>
      </c>
      <c r="D18" s="231">
        <v>25241.459649999997</v>
      </c>
      <c r="E18" s="277">
        <v>170.81175000000002</v>
      </c>
      <c r="F18" s="277">
        <v>2347.4060500000001</v>
      </c>
      <c r="G18" s="231">
        <v>247.64325000000002</v>
      </c>
      <c r="H18" s="231">
        <v>3083.9983249999996</v>
      </c>
      <c r="I18" s="282">
        <v>156.62950000000001</v>
      </c>
      <c r="J18" s="277">
        <v>1867.6279999999999</v>
      </c>
      <c r="K18" s="281"/>
      <c r="L18" s="281"/>
      <c r="M18" s="281"/>
    </row>
    <row r="19" spans="1:13" x14ac:dyDescent="0.2">
      <c r="A19" s="274">
        <v>3</v>
      </c>
      <c r="B19" s="275" t="s">
        <v>672</v>
      </c>
      <c r="C19" s="231">
        <v>2232.5</v>
      </c>
      <c r="D19" s="231">
        <v>11737.000369999998</v>
      </c>
      <c r="E19" s="277">
        <v>495.5100000000001</v>
      </c>
      <c r="F19" s="277">
        <v>2949.7677499999995</v>
      </c>
      <c r="G19" s="231">
        <v>473.21</v>
      </c>
      <c r="H19" s="231">
        <v>2394.4876400000003</v>
      </c>
      <c r="I19" s="282">
        <v>520.70000000000005</v>
      </c>
      <c r="J19" s="277">
        <v>2860.6558800000007</v>
      </c>
      <c r="K19" s="281"/>
      <c r="L19" s="281"/>
      <c r="M19" s="281"/>
    </row>
    <row r="20" spans="1:13" ht="12" customHeight="1" x14ac:dyDescent="0.2">
      <c r="A20" s="274">
        <v>4</v>
      </c>
      <c r="B20" s="275" t="s">
        <v>673</v>
      </c>
      <c r="C20" s="231">
        <v>45.054359999999996</v>
      </c>
      <c r="D20" s="231">
        <v>5930.3774844000009</v>
      </c>
      <c r="E20" s="277">
        <v>13.9068</v>
      </c>
      <c r="F20" s="277">
        <v>2316.9153528000002</v>
      </c>
      <c r="G20" s="231">
        <v>14.280839999999996</v>
      </c>
      <c r="H20" s="231">
        <v>1794.2168124000002</v>
      </c>
      <c r="I20" s="282">
        <v>9.5853599999999997</v>
      </c>
      <c r="J20" s="277">
        <v>1252.4917968</v>
      </c>
      <c r="K20" s="281"/>
      <c r="L20" s="281"/>
      <c r="M20" s="281"/>
    </row>
    <row r="21" spans="1:13" ht="13.5" customHeight="1" x14ac:dyDescent="0.2">
      <c r="A21" s="274"/>
      <c r="B21" s="283" t="s">
        <v>939</v>
      </c>
      <c r="C21" s="284">
        <f t="shared" ref="C21:J21" si="2">SUM(C17:C20)</f>
        <v>4257.94416</v>
      </c>
      <c r="D21" s="284">
        <f t="shared" si="2"/>
        <v>43063.339701399993</v>
      </c>
      <c r="E21" s="284">
        <f t="shared" si="2"/>
        <v>680.39165000000003</v>
      </c>
      <c r="F21" s="284">
        <f t="shared" si="2"/>
        <v>7634.9578497999992</v>
      </c>
      <c r="G21" s="284">
        <f t="shared" si="2"/>
        <v>735.25779</v>
      </c>
      <c r="H21" s="284">
        <f t="shared" si="2"/>
        <v>7308.1424303999993</v>
      </c>
      <c r="I21" s="284">
        <f t="shared" si="2"/>
        <v>687.07186000000013</v>
      </c>
      <c r="J21" s="284">
        <f t="shared" si="2"/>
        <v>6031.4300458000007</v>
      </c>
      <c r="K21" s="285"/>
      <c r="L21" s="285"/>
      <c r="M21" s="281"/>
    </row>
    <row r="22" spans="1:13" x14ac:dyDescent="0.2">
      <c r="A22" s="286" t="s">
        <v>940</v>
      </c>
      <c r="B22" s="625" t="s">
        <v>644</v>
      </c>
      <c r="C22" s="626"/>
      <c r="D22" s="626"/>
      <c r="E22" s="626"/>
      <c r="F22" s="626"/>
      <c r="G22" s="626"/>
      <c r="H22" s="626"/>
      <c r="I22" s="626"/>
      <c r="J22" s="627"/>
      <c r="K22" s="281"/>
      <c r="L22" s="281"/>
      <c r="M22" s="281"/>
    </row>
    <row r="23" spans="1:13" x14ac:dyDescent="0.2">
      <c r="A23" s="274">
        <v>1</v>
      </c>
      <c r="B23" s="275" t="s">
        <v>674</v>
      </c>
      <c r="C23" s="282">
        <v>425810.31449621386</v>
      </c>
      <c r="D23" s="282">
        <v>1263876.3397400014</v>
      </c>
      <c r="E23" s="277">
        <v>41038.600867911002</v>
      </c>
      <c r="F23" s="277">
        <v>142102.27596</v>
      </c>
      <c r="G23" s="231">
        <v>91948.178686590982</v>
      </c>
      <c r="H23" s="231">
        <v>267485.02038000006</v>
      </c>
      <c r="I23" s="282">
        <v>98819.238813506512</v>
      </c>
      <c r="J23" s="277">
        <v>284083.7045980001</v>
      </c>
      <c r="K23" s="281"/>
      <c r="L23" s="281"/>
      <c r="M23" s="281"/>
    </row>
    <row r="24" spans="1:13" ht="13.5" customHeight="1" x14ac:dyDescent="0.2">
      <c r="A24" s="274">
        <v>2</v>
      </c>
      <c r="B24" s="275" t="s">
        <v>675</v>
      </c>
      <c r="C24" s="290">
        <v>5704.74</v>
      </c>
      <c r="D24" s="290">
        <v>93847.916975000029</v>
      </c>
      <c r="E24" s="291">
        <v>810.39874999999995</v>
      </c>
      <c r="F24" s="291">
        <v>16420.195412500001</v>
      </c>
      <c r="G24" s="292">
        <v>1367.12375</v>
      </c>
      <c r="H24" s="292">
        <v>21753.047687500002</v>
      </c>
      <c r="I24" s="290">
        <v>1772.90625</v>
      </c>
      <c r="J24" s="291">
        <v>27521.473450000005</v>
      </c>
      <c r="K24" s="281"/>
      <c r="L24" s="281"/>
      <c r="M24" s="281"/>
    </row>
    <row r="25" spans="1:13" x14ac:dyDescent="0.2">
      <c r="A25" s="286"/>
      <c r="B25" s="283" t="s">
        <v>941</v>
      </c>
      <c r="C25" s="293">
        <f>C23</f>
        <v>425810.31449621386</v>
      </c>
      <c r="D25" s="293">
        <f>SUM(D23:D24)</f>
        <v>1357724.2567150013</v>
      </c>
      <c r="E25" s="226">
        <f>E23</f>
        <v>41038.600867911002</v>
      </c>
      <c r="F25" s="226">
        <f>SUM(F23:F24)</f>
        <v>158522.4713725</v>
      </c>
      <c r="G25" s="226">
        <f>G23</f>
        <v>91948.178686590982</v>
      </c>
      <c r="H25" s="226">
        <f>SUM(H23:H24)</f>
        <v>289238.06806750008</v>
      </c>
      <c r="I25" s="226">
        <f>I23</f>
        <v>98819.238813506512</v>
      </c>
      <c r="J25" s="226">
        <f>SUM(J23:J24)</f>
        <v>311605.17804800009</v>
      </c>
      <c r="K25" s="285"/>
      <c r="L25" s="285"/>
      <c r="M25" s="281"/>
    </row>
    <row r="26" spans="1:13" ht="15" customHeight="1" x14ac:dyDescent="0.2">
      <c r="A26" s="638" t="s">
        <v>676</v>
      </c>
      <c r="B26" s="638"/>
      <c r="C26" s="293">
        <f>C25+C21+C15+C8</f>
        <v>460575.70584037888</v>
      </c>
      <c r="D26" s="293">
        <f>D25+D21+D15+D8</f>
        <v>3188885.7715320019</v>
      </c>
      <c r="E26" s="226">
        <f>E25+E21+E15+E8</f>
        <v>52240.545011779002</v>
      </c>
      <c r="F26" s="226">
        <f>F25+F21+F15+F8</f>
        <v>511094.82486185001</v>
      </c>
      <c r="G26" s="226">
        <f>SUM(G8+G15+G21+G25)</f>
        <v>98855.751819341982</v>
      </c>
      <c r="H26" s="226">
        <f>H25+H21+H15+H8</f>
        <v>723833.2129224001</v>
      </c>
      <c r="I26" s="226">
        <f>I25+I21+I15+I8</f>
        <v>104158.29130676651</v>
      </c>
      <c r="J26" s="226">
        <f>J25+J21+J15+J8</f>
        <v>734242.58378580015</v>
      </c>
      <c r="K26" s="281"/>
      <c r="L26" s="281"/>
    </row>
    <row r="27" spans="1:13" ht="15" customHeight="1" x14ac:dyDescent="0.2">
      <c r="A27" s="632" t="s">
        <v>640</v>
      </c>
      <c r="B27" s="632"/>
      <c r="C27" s="632"/>
      <c r="D27" s="632"/>
      <c r="E27" s="632"/>
      <c r="F27" s="632"/>
      <c r="G27" s="632"/>
      <c r="H27" s="632"/>
      <c r="I27" s="632"/>
      <c r="J27" s="632"/>
    </row>
    <row r="28" spans="1:13" ht="15" customHeight="1" x14ac:dyDescent="0.2">
      <c r="A28" s="294" t="s">
        <v>692</v>
      </c>
      <c r="B28" s="633" t="s">
        <v>646</v>
      </c>
      <c r="C28" s="634"/>
      <c r="D28" s="634"/>
      <c r="E28" s="634"/>
      <c r="F28" s="634"/>
      <c r="G28" s="634"/>
      <c r="H28" s="634"/>
      <c r="I28" s="634"/>
      <c r="J28" s="635"/>
    </row>
    <row r="29" spans="1:13" ht="15" customHeight="1" x14ac:dyDescent="0.2">
      <c r="A29" s="295">
        <v>1</v>
      </c>
      <c r="B29" s="296" t="s">
        <v>663</v>
      </c>
      <c r="C29" s="288">
        <v>0.12275699999999996</v>
      </c>
      <c r="D29" s="231">
        <v>42374.172459999994</v>
      </c>
      <c r="E29" s="297">
        <v>2.2366000000000004E-2</v>
      </c>
      <c r="F29" s="298">
        <v>6723.1291349999992</v>
      </c>
      <c r="G29" s="299">
        <v>3.8299E-2</v>
      </c>
      <c r="H29" s="231">
        <v>13350.364590000005</v>
      </c>
      <c r="I29" s="299">
        <v>2.9018999999999989E-2</v>
      </c>
      <c r="J29" s="231">
        <v>10912.85319</v>
      </c>
      <c r="K29" s="281"/>
    </row>
    <row r="30" spans="1:13" ht="15" customHeight="1" x14ac:dyDescent="0.2">
      <c r="A30" s="295">
        <v>2</v>
      </c>
      <c r="B30" s="296" t="s">
        <v>664</v>
      </c>
      <c r="C30" s="288">
        <v>1.8417000000000006</v>
      </c>
      <c r="D30" s="231">
        <v>7457.3425919999991</v>
      </c>
      <c r="E30" s="300">
        <v>0.21843000000000001</v>
      </c>
      <c r="F30" s="277">
        <v>843.84952349999992</v>
      </c>
      <c r="G30" s="300">
        <v>0.31758000000000008</v>
      </c>
      <c r="H30" s="298">
        <v>1273.6146164999996</v>
      </c>
      <c r="I30" s="288">
        <v>0.66893999999999998</v>
      </c>
      <c r="J30" s="231">
        <v>2922.7255410000007</v>
      </c>
      <c r="K30" s="281"/>
    </row>
    <row r="31" spans="1:13" ht="15" customHeight="1" x14ac:dyDescent="0.2">
      <c r="A31" s="301"/>
      <c r="B31" s="302" t="s">
        <v>942</v>
      </c>
      <c r="C31" s="303">
        <f>SUM(C29:C30)</f>
        <v>1.9644570000000006</v>
      </c>
      <c r="D31" s="226">
        <f t="shared" ref="D31:J31" si="3">SUM(D29:D30)</f>
        <v>49831.515051999995</v>
      </c>
      <c r="E31" s="303">
        <f t="shared" si="3"/>
        <v>0.24079600000000001</v>
      </c>
      <c r="F31" s="226">
        <f t="shared" si="3"/>
        <v>7566.9786584999993</v>
      </c>
      <c r="G31" s="303">
        <f t="shared" si="3"/>
        <v>0.35587900000000006</v>
      </c>
      <c r="H31" s="226">
        <f t="shared" si="3"/>
        <v>14623.979206500004</v>
      </c>
      <c r="I31" s="303">
        <f t="shared" si="3"/>
        <v>0.697959</v>
      </c>
      <c r="J31" s="226">
        <f t="shared" si="3"/>
        <v>13835.578731000001</v>
      </c>
      <c r="K31" s="285"/>
    </row>
    <row r="32" spans="1:13" ht="15" customHeight="1" x14ac:dyDescent="0.2">
      <c r="A32" s="301" t="s">
        <v>943</v>
      </c>
      <c r="B32" s="639" t="s">
        <v>944</v>
      </c>
      <c r="C32" s="640"/>
      <c r="D32" s="640"/>
      <c r="E32" s="640"/>
      <c r="F32" s="640"/>
      <c r="G32" s="640"/>
      <c r="H32" s="640"/>
      <c r="I32" s="640"/>
      <c r="J32" s="641"/>
      <c r="K32" s="281"/>
    </row>
    <row r="33" spans="1:11" ht="15" customHeight="1" x14ac:dyDescent="0.2">
      <c r="A33" s="295">
        <v>1</v>
      </c>
      <c r="B33" s="304" t="s">
        <v>666</v>
      </c>
      <c r="C33" s="231">
        <v>17.817499999999999</v>
      </c>
      <c r="D33" s="288">
        <v>785.41590049999968</v>
      </c>
      <c r="E33" s="305">
        <v>13.887</v>
      </c>
      <c r="F33" s="305">
        <v>596.464607</v>
      </c>
      <c r="G33" s="298">
        <v>1.4175</v>
      </c>
      <c r="H33" s="298">
        <v>63.6614</v>
      </c>
      <c r="I33" s="231">
        <v>0.90999999999999992</v>
      </c>
      <c r="J33" s="231">
        <v>40.724657500000006</v>
      </c>
      <c r="K33" s="281"/>
    </row>
    <row r="34" spans="1:11" ht="15" customHeight="1" x14ac:dyDescent="0.2">
      <c r="A34" s="295">
        <v>2</v>
      </c>
      <c r="B34" s="304" t="s">
        <v>669</v>
      </c>
      <c r="C34" s="231">
        <v>44.745000000000019</v>
      </c>
      <c r="D34" s="288">
        <v>963.18888500000014</v>
      </c>
      <c r="E34" s="305">
        <v>7.8250000000000011</v>
      </c>
      <c r="F34" s="306">
        <v>140.66456999999997</v>
      </c>
      <c r="G34" s="298">
        <v>5.9499999999999993</v>
      </c>
      <c r="H34" s="298">
        <v>117.78308</v>
      </c>
      <c r="I34" s="231">
        <v>4.2250000000000005</v>
      </c>
      <c r="J34" s="231">
        <v>80.62586499999999</v>
      </c>
      <c r="K34" s="281"/>
    </row>
    <row r="35" spans="1:11" ht="15" customHeight="1" x14ac:dyDescent="0.2">
      <c r="A35" s="295"/>
      <c r="B35" s="302" t="s">
        <v>945</v>
      </c>
      <c r="C35" s="226">
        <f t="shared" ref="C35:J35" si="4">SUM(C33:C34)</f>
        <v>62.562500000000014</v>
      </c>
      <c r="D35" s="226">
        <f t="shared" si="4"/>
        <v>1748.6047854999997</v>
      </c>
      <c r="E35" s="307">
        <f t="shared" si="4"/>
        <v>21.712000000000003</v>
      </c>
      <c r="F35" s="307">
        <f t="shared" si="4"/>
        <v>737.12917700000003</v>
      </c>
      <c r="G35" s="308">
        <f t="shared" si="4"/>
        <v>7.3674999999999997</v>
      </c>
      <c r="H35" s="308">
        <f t="shared" si="4"/>
        <v>181.44448</v>
      </c>
      <c r="I35" s="226">
        <f t="shared" si="4"/>
        <v>5.1350000000000007</v>
      </c>
      <c r="J35" s="226">
        <f t="shared" si="4"/>
        <v>121.3505225</v>
      </c>
      <c r="K35" s="281"/>
    </row>
    <row r="36" spans="1:11" ht="15" customHeight="1" x14ac:dyDescent="0.2">
      <c r="A36" s="301" t="s">
        <v>946</v>
      </c>
      <c r="B36" s="639" t="s">
        <v>644</v>
      </c>
      <c r="C36" s="640"/>
      <c r="D36" s="640"/>
      <c r="E36" s="640"/>
      <c r="F36" s="640"/>
      <c r="G36" s="640"/>
      <c r="H36" s="640"/>
      <c r="I36" s="640"/>
      <c r="J36" s="641"/>
      <c r="K36" s="281"/>
    </row>
    <row r="37" spans="1:11" ht="15" customHeight="1" x14ac:dyDescent="0.2">
      <c r="A37" s="295">
        <v>1</v>
      </c>
      <c r="B37" s="304" t="s">
        <v>674</v>
      </c>
      <c r="C37" s="231">
        <v>10962.70138679</v>
      </c>
      <c r="D37" s="231">
        <v>32956.218630999996</v>
      </c>
      <c r="E37" s="277">
        <v>784.16099363499995</v>
      </c>
      <c r="F37" s="277">
        <v>2737.2628390000004</v>
      </c>
      <c r="G37" s="298">
        <v>2103.6153101749996</v>
      </c>
      <c r="H37" s="298">
        <v>6237.3088430000016</v>
      </c>
      <c r="I37" s="231">
        <v>3216.3847669650004</v>
      </c>
      <c r="J37" s="231">
        <v>9372.827792</v>
      </c>
      <c r="K37" s="285"/>
    </row>
    <row r="38" spans="1:11" ht="15" customHeight="1" x14ac:dyDescent="0.2">
      <c r="A38" s="636" t="s">
        <v>947</v>
      </c>
      <c r="B38" s="636"/>
      <c r="C38" s="226">
        <f t="shared" ref="C38:J38" si="5">SUM(C31+C35+C37)</f>
        <v>11027.228343790001</v>
      </c>
      <c r="D38" s="226">
        <f>SUM(D31+D35+D37)</f>
        <v>84536.338468499991</v>
      </c>
      <c r="E38" s="226">
        <f>SUM(E31+E35+E37)</f>
        <v>806.11378963499999</v>
      </c>
      <c r="F38" s="226">
        <f>SUM(F31+F35+F37)</f>
        <v>11041.3706745</v>
      </c>
      <c r="G38" s="226">
        <f t="shared" si="5"/>
        <v>2111.3386891749997</v>
      </c>
      <c r="H38" s="226">
        <f t="shared" si="5"/>
        <v>21042.732529500005</v>
      </c>
      <c r="I38" s="226">
        <f t="shared" si="5"/>
        <v>3222.2177259650002</v>
      </c>
      <c r="J38" s="226">
        <f t="shared" si="5"/>
        <v>23329.757045500002</v>
      </c>
      <c r="K38" s="281"/>
    </row>
    <row r="39" spans="1:11" x14ac:dyDescent="0.2">
      <c r="A39" s="170" t="str">
        <f>'[1]65'!A11</f>
        <v>$ indicates as on August 30, 2019</v>
      </c>
      <c r="B39" s="309"/>
      <c r="E39" s="271"/>
      <c r="F39" s="271"/>
      <c r="I39" s="271"/>
      <c r="J39" s="310"/>
    </row>
    <row r="40" spans="1:11" x14ac:dyDescent="0.2">
      <c r="A40" s="311" t="s">
        <v>948</v>
      </c>
      <c r="B40" s="311"/>
      <c r="C40" s="311"/>
      <c r="D40" s="311"/>
      <c r="E40" s="311"/>
      <c r="F40" s="311"/>
      <c r="G40" s="311"/>
      <c r="H40" s="311"/>
      <c r="I40" s="311"/>
      <c r="J40" s="271"/>
    </row>
    <row r="41" spans="1:11" x14ac:dyDescent="0.2">
      <c r="A41" s="311" t="s">
        <v>949</v>
      </c>
      <c r="B41" s="311"/>
      <c r="C41" s="311"/>
      <c r="D41" s="311"/>
      <c r="E41" s="311"/>
      <c r="F41" s="311" t="s">
        <v>882</v>
      </c>
      <c r="G41" s="217" t="s">
        <v>882</v>
      </c>
      <c r="H41" s="311" t="s">
        <v>882</v>
      </c>
      <c r="I41" s="311"/>
      <c r="J41" s="271"/>
    </row>
    <row r="42" spans="1:11" x14ac:dyDescent="0.2">
      <c r="A42" s="637" t="s">
        <v>950</v>
      </c>
      <c r="B42" s="637"/>
      <c r="C42" s="637"/>
      <c r="D42" s="637"/>
      <c r="E42" s="637"/>
      <c r="F42" s="637"/>
      <c r="G42" s="637"/>
      <c r="H42" s="637"/>
      <c r="I42" s="637"/>
      <c r="J42" s="271"/>
    </row>
    <row r="43" spans="1:11" x14ac:dyDescent="0.2">
      <c r="A43" s="240" t="s">
        <v>677</v>
      </c>
      <c r="E43" s="312"/>
      <c r="F43" s="312"/>
      <c r="I43" s="281"/>
      <c r="J43" s="271"/>
    </row>
    <row r="44" spans="1:11" x14ac:dyDescent="0.2">
      <c r="C44" s="313"/>
      <c r="D44" s="313"/>
      <c r="E44" s="313"/>
      <c r="F44" s="271"/>
      <c r="G44" s="313"/>
      <c r="H44" s="313"/>
      <c r="I44" s="313"/>
      <c r="J44" s="313"/>
    </row>
    <row r="45" spans="1:11" x14ac:dyDescent="0.2">
      <c r="E45" s="312"/>
      <c r="F45" s="312"/>
      <c r="I45" s="271"/>
      <c r="J45" s="271"/>
    </row>
    <row r="46" spans="1:11" x14ac:dyDescent="0.2">
      <c r="E46" s="312"/>
      <c r="F46" s="312"/>
      <c r="I46" s="271"/>
      <c r="J46" s="271"/>
    </row>
    <row r="47" spans="1:11" x14ac:dyDescent="0.2">
      <c r="E47" s="312"/>
      <c r="F47" s="312"/>
      <c r="I47" s="271"/>
      <c r="J47" s="271"/>
    </row>
    <row r="48" spans="1:11" x14ac:dyDescent="0.2">
      <c r="E48" s="312"/>
      <c r="F48" s="312"/>
      <c r="I48" s="271"/>
      <c r="J48" s="271"/>
    </row>
    <row r="49" spans="5:10" x14ac:dyDescent="0.2">
      <c r="E49" s="312"/>
      <c r="F49" s="312"/>
      <c r="I49" s="271"/>
      <c r="J49" s="271"/>
    </row>
    <row r="50" spans="5:10" x14ac:dyDescent="0.2">
      <c r="E50" s="312"/>
      <c r="F50" s="312"/>
      <c r="I50" s="314"/>
      <c r="J50" s="312"/>
    </row>
    <row r="51" spans="5:10" x14ac:dyDescent="0.2">
      <c r="E51" s="312"/>
      <c r="F51" s="312"/>
      <c r="I51" s="314"/>
      <c r="J51" s="312"/>
    </row>
    <row r="52" spans="5:10" x14ac:dyDescent="0.2">
      <c r="E52" s="312"/>
      <c r="F52" s="312"/>
      <c r="I52" s="314"/>
      <c r="J52" s="312"/>
    </row>
    <row r="53" spans="5:10" x14ac:dyDescent="0.2">
      <c r="E53" s="312"/>
      <c r="F53" s="312"/>
      <c r="I53" s="314"/>
      <c r="J53" s="312"/>
    </row>
    <row r="54" spans="5:10" x14ac:dyDescent="0.2">
      <c r="E54" s="312"/>
      <c r="F54" s="312"/>
      <c r="I54" s="314"/>
      <c r="J54" s="312"/>
    </row>
    <row r="55" spans="5:10" x14ac:dyDescent="0.2">
      <c r="E55" s="312"/>
      <c r="F55" s="312"/>
      <c r="I55" s="314"/>
      <c r="J55" s="312"/>
    </row>
    <row r="56" spans="5:10" x14ac:dyDescent="0.2">
      <c r="E56" s="312"/>
      <c r="F56" s="312"/>
      <c r="I56" s="314"/>
      <c r="J56" s="312"/>
    </row>
    <row r="57" spans="5:10" x14ac:dyDescent="0.2">
      <c r="E57" s="312"/>
      <c r="F57" s="312"/>
      <c r="I57" s="314"/>
      <c r="J57" s="312"/>
    </row>
    <row r="58" spans="5:10" x14ac:dyDescent="0.2">
      <c r="E58" s="312"/>
      <c r="F58" s="312"/>
      <c r="I58" s="312"/>
      <c r="J58" s="312"/>
    </row>
    <row r="59" spans="5:10" x14ac:dyDescent="0.2">
      <c r="E59" s="312"/>
      <c r="F59" s="312"/>
      <c r="I59" s="312"/>
      <c r="J59" s="312"/>
    </row>
    <row r="60" spans="5:10" x14ac:dyDescent="0.2">
      <c r="E60" s="312"/>
      <c r="F60" s="312"/>
      <c r="I60" s="312"/>
      <c r="J60" s="312"/>
    </row>
    <row r="61" spans="5:10" x14ac:dyDescent="0.2">
      <c r="E61" s="312"/>
      <c r="F61" s="312"/>
      <c r="I61" s="312"/>
      <c r="J61" s="312"/>
    </row>
    <row r="62" spans="5:10" x14ac:dyDescent="0.2">
      <c r="E62" s="312"/>
      <c r="F62" s="312"/>
      <c r="I62" s="312"/>
      <c r="J62" s="312"/>
    </row>
    <row r="63" spans="5:10" x14ac:dyDescent="0.2">
      <c r="E63" s="312"/>
      <c r="F63" s="312"/>
      <c r="I63" s="312"/>
      <c r="J63" s="312"/>
    </row>
    <row r="64" spans="5:10" x14ac:dyDescent="0.2">
      <c r="E64" s="312"/>
      <c r="F64" s="312"/>
      <c r="I64" s="312"/>
      <c r="J64" s="312"/>
    </row>
    <row r="65" spans="5:10" x14ac:dyDescent="0.2">
      <c r="E65" s="312"/>
      <c r="F65" s="312"/>
      <c r="I65" s="312"/>
      <c r="J65" s="312"/>
    </row>
    <row r="66" spans="5:10" x14ac:dyDescent="0.2">
      <c r="E66" s="312"/>
      <c r="F66" s="312"/>
      <c r="I66" s="312"/>
      <c r="J66" s="312"/>
    </row>
    <row r="67" spans="5:10" x14ac:dyDescent="0.2">
      <c r="E67" s="312"/>
      <c r="F67" s="312"/>
      <c r="I67" s="312"/>
      <c r="J67" s="312"/>
    </row>
    <row r="68" spans="5:10" x14ac:dyDescent="0.2">
      <c r="E68" s="312"/>
      <c r="F68" s="312"/>
      <c r="I68" s="312"/>
      <c r="J68" s="312"/>
    </row>
    <row r="69" spans="5:10" x14ac:dyDescent="0.2">
      <c r="E69" s="312"/>
      <c r="F69" s="312"/>
      <c r="I69" s="312"/>
      <c r="J69" s="312"/>
    </row>
    <row r="70" spans="5:10" x14ac:dyDescent="0.2">
      <c r="E70" s="312"/>
      <c r="F70" s="312"/>
      <c r="I70" s="312"/>
      <c r="J70" s="312"/>
    </row>
    <row r="71" spans="5:10" x14ac:dyDescent="0.2">
      <c r="E71" s="312"/>
      <c r="F71" s="312"/>
      <c r="I71" s="312"/>
      <c r="J71" s="312"/>
    </row>
    <row r="72" spans="5:10" x14ac:dyDescent="0.2">
      <c r="E72" s="312"/>
      <c r="F72" s="312"/>
      <c r="I72" s="312"/>
      <c r="J72" s="312"/>
    </row>
    <row r="73" spans="5:10" x14ac:dyDescent="0.2">
      <c r="E73" s="312"/>
      <c r="F73" s="312"/>
      <c r="I73" s="312"/>
      <c r="J73" s="312"/>
    </row>
    <row r="74" spans="5:10" x14ac:dyDescent="0.2">
      <c r="E74" s="312"/>
      <c r="F74" s="312"/>
      <c r="I74" s="312"/>
      <c r="J74" s="312"/>
    </row>
    <row r="75" spans="5:10" x14ac:dyDescent="0.2">
      <c r="E75" s="312"/>
      <c r="F75" s="312"/>
      <c r="I75" s="312"/>
      <c r="J75" s="312"/>
    </row>
    <row r="76" spans="5:10" x14ac:dyDescent="0.2">
      <c r="E76" s="312"/>
      <c r="F76" s="312"/>
      <c r="I76" s="312"/>
      <c r="J76" s="312"/>
    </row>
    <row r="77" spans="5:10" x14ac:dyDescent="0.2">
      <c r="E77" s="312"/>
      <c r="F77" s="312"/>
      <c r="I77" s="312"/>
      <c r="J77" s="312"/>
    </row>
    <row r="78" spans="5:10" x14ac:dyDescent="0.2">
      <c r="E78" s="312"/>
      <c r="F78" s="312"/>
      <c r="I78" s="312"/>
      <c r="J78" s="312"/>
    </row>
    <row r="79" spans="5:10" x14ac:dyDescent="0.2">
      <c r="E79" s="312"/>
      <c r="F79" s="312"/>
      <c r="I79" s="312"/>
      <c r="J79" s="312"/>
    </row>
    <row r="80" spans="5:10" x14ac:dyDescent="0.2">
      <c r="E80" s="312"/>
      <c r="F80" s="312"/>
      <c r="I80" s="312"/>
      <c r="J80" s="312"/>
    </row>
    <row r="81" spans="5:10" x14ac:dyDescent="0.2">
      <c r="E81" s="312"/>
      <c r="F81" s="312"/>
      <c r="I81" s="312"/>
      <c r="J81" s="312"/>
    </row>
    <row r="82" spans="5:10" x14ac:dyDescent="0.2">
      <c r="E82" s="312"/>
      <c r="F82" s="312"/>
      <c r="I82" s="312"/>
      <c r="J82" s="312"/>
    </row>
    <row r="83" spans="5:10" x14ac:dyDescent="0.2">
      <c r="E83" s="312"/>
      <c r="F83" s="312"/>
      <c r="I83" s="312"/>
      <c r="J83" s="312"/>
    </row>
    <row r="84" spans="5:10" x14ac:dyDescent="0.2">
      <c r="E84" s="312"/>
      <c r="F84" s="312"/>
      <c r="I84" s="312"/>
      <c r="J84" s="312"/>
    </row>
    <row r="85" spans="5:10" x14ac:dyDescent="0.2">
      <c r="E85" s="312"/>
      <c r="F85" s="312"/>
      <c r="I85" s="312"/>
      <c r="J85" s="312"/>
    </row>
    <row r="86" spans="5:10" x14ac:dyDescent="0.2">
      <c r="E86" s="312"/>
      <c r="F86" s="312"/>
      <c r="I86" s="312"/>
      <c r="J86" s="312"/>
    </row>
    <row r="87" spans="5:10" x14ac:dyDescent="0.2">
      <c r="E87" s="312"/>
      <c r="F87" s="312"/>
      <c r="I87" s="312"/>
      <c r="J87" s="312"/>
    </row>
    <row r="88" spans="5:10" x14ac:dyDescent="0.2">
      <c r="E88" s="312"/>
      <c r="F88" s="312"/>
      <c r="I88" s="312"/>
      <c r="J88" s="312"/>
    </row>
    <row r="89" spans="5:10" x14ac:dyDescent="0.2">
      <c r="E89" s="312"/>
      <c r="F89" s="312"/>
      <c r="I89" s="312"/>
      <c r="J89" s="312"/>
    </row>
    <row r="90" spans="5:10" x14ac:dyDescent="0.2">
      <c r="E90" s="312"/>
      <c r="F90" s="312"/>
      <c r="I90" s="312"/>
      <c r="J90" s="312"/>
    </row>
    <row r="91" spans="5:10" x14ac:dyDescent="0.2">
      <c r="E91" s="312"/>
      <c r="F91" s="312"/>
      <c r="I91" s="312"/>
      <c r="J91" s="312"/>
    </row>
    <row r="92" spans="5:10" x14ac:dyDescent="0.2">
      <c r="E92" s="312"/>
      <c r="F92" s="312"/>
      <c r="I92" s="312"/>
      <c r="J92" s="312"/>
    </row>
    <row r="93" spans="5:10" x14ac:dyDescent="0.2">
      <c r="E93" s="312"/>
      <c r="F93" s="312"/>
      <c r="I93" s="312"/>
      <c r="J93" s="312"/>
    </row>
    <row r="94" spans="5:10" x14ac:dyDescent="0.2">
      <c r="E94" s="312"/>
      <c r="F94" s="312"/>
      <c r="I94" s="312"/>
      <c r="J94" s="312"/>
    </row>
    <row r="95" spans="5:10" x14ac:dyDescent="0.2">
      <c r="E95" s="312"/>
      <c r="F95" s="312"/>
      <c r="I95" s="312"/>
      <c r="J95" s="312"/>
    </row>
    <row r="96" spans="5:10" x14ac:dyDescent="0.2">
      <c r="E96" s="312"/>
      <c r="F96" s="312"/>
      <c r="I96" s="312"/>
      <c r="J96" s="312"/>
    </row>
    <row r="97" spans="5:10" x14ac:dyDescent="0.2">
      <c r="E97" s="312"/>
      <c r="F97" s="312"/>
      <c r="I97" s="312"/>
      <c r="J97" s="312"/>
    </row>
    <row r="98" spans="5:10" x14ac:dyDescent="0.2">
      <c r="E98" s="312"/>
      <c r="F98" s="312"/>
      <c r="I98" s="312"/>
      <c r="J98" s="312"/>
    </row>
    <row r="99" spans="5:10" x14ac:dyDescent="0.2">
      <c r="E99" s="312"/>
      <c r="F99" s="312"/>
      <c r="I99" s="312"/>
      <c r="J99" s="312"/>
    </row>
    <row r="100" spans="5:10" x14ac:dyDescent="0.2">
      <c r="E100" s="312"/>
      <c r="F100" s="312"/>
      <c r="I100" s="312"/>
      <c r="J100" s="312"/>
    </row>
    <row r="101" spans="5:10" x14ac:dyDescent="0.2">
      <c r="E101" s="312"/>
      <c r="F101" s="312"/>
      <c r="I101" s="312"/>
      <c r="J101" s="312"/>
    </row>
    <row r="102" spans="5:10" x14ac:dyDescent="0.2">
      <c r="E102" s="312"/>
      <c r="F102" s="312"/>
      <c r="I102" s="312"/>
      <c r="J102" s="312"/>
    </row>
    <row r="103" spans="5:10" x14ac:dyDescent="0.2">
      <c r="E103" s="312"/>
      <c r="F103" s="312"/>
      <c r="I103" s="312"/>
      <c r="J103" s="312"/>
    </row>
    <row r="104" spans="5:10" x14ac:dyDescent="0.2">
      <c r="E104" s="312"/>
      <c r="F104" s="312"/>
      <c r="I104" s="312"/>
      <c r="J104" s="312"/>
    </row>
    <row r="105" spans="5:10" x14ac:dyDescent="0.2">
      <c r="E105" s="312"/>
      <c r="F105" s="312"/>
      <c r="I105" s="312"/>
      <c r="J105" s="312"/>
    </row>
    <row r="106" spans="5:10" x14ac:dyDescent="0.2">
      <c r="E106" s="312"/>
      <c r="F106" s="312"/>
      <c r="I106" s="312"/>
      <c r="J106" s="312"/>
    </row>
    <row r="107" spans="5:10" x14ac:dyDescent="0.2">
      <c r="E107" s="312"/>
      <c r="F107" s="312"/>
      <c r="I107" s="312"/>
      <c r="J107" s="312"/>
    </row>
    <row r="108" spans="5:10" x14ac:dyDescent="0.2">
      <c r="E108" s="312"/>
      <c r="F108" s="312"/>
      <c r="I108" s="312"/>
      <c r="J108" s="312"/>
    </row>
    <row r="109" spans="5:10" x14ac:dyDescent="0.2">
      <c r="E109" s="312"/>
      <c r="F109" s="312"/>
      <c r="I109" s="312"/>
      <c r="J109" s="312"/>
    </row>
    <row r="110" spans="5:10" x14ac:dyDescent="0.2">
      <c r="E110" s="312"/>
      <c r="F110" s="312"/>
      <c r="I110" s="312"/>
      <c r="J110" s="312"/>
    </row>
    <row r="111" spans="5:10" x14ac:dyDescent="0.2">
      <c r="E111" s="312"/>
      <c r="F111" s="312"/>
      <c r="I111" s="312"/>
      <c r="J111" s="312"/>
    </row>
    <row r="112" spans="5:10" x14ac:dyDescent="0.2">
      <c r="E112" s="312"/>
      <c r="F112" s="312"/>
      <c r="I112" s="312"/>
      <c r="J112" s="312"/>
    </row>
    <row r="113" spans="5:10" x14ac:dyDescent="0.2">
      <c r="E113" s="312"/>
      <c r="F113" s="312"/>
      <c r="I113" s="312"/>
      <c r="J113" s="312"/>
    </row>
    <row r="114" spans="5:10" x14ac:dyDescent="0.2">
      <c r="E114" s="312"/>
      <c r="F114" s="312"/>
      <c r="I114" s="312"/>
      <c r="J114" s="312"/>
    </row>
    <row r="115" spans="5:10" x14ac:dyDescent="0.2">
      <c r="E115" s="312"/>
      <c r="F115" s="312"/>
      <c r="I115" s="312"/>
      <c r="J115" s="312"/>
    </row>
    <row r="116" spans="5:10" x14ac:dyDescent="0.2">
      <c r="E116" s="312"/>
      <c r="F116" s="312"/>
      <c r="I116" s="312"/>
      <c r="J116" s="312"/>
    </row>
    <row r="117" spans="5:10" x14ac:dyDescent="0.2">
      <c r="E117" s="312"/>
      <c r="F117" s="312"/>
      <c r="I117" s="312"/>
      <c r="J117" s="312"/>
    </row>
    <row r="118" spans="5:10" x14ac:dyDescent="0.2">
      <c r="E118" s="312"/>
      <c r="F118" s="312"/>
      <c r="I118" s="312"/>
      <c r="J118" s="312"/>
    </row>
    <row r="119" spans="5:10" x14ac:dyDescent="0.2">
      <c r="E119" s="312"/>
      <c r="F119" s="312"/>
      <c r="I119" s="312"/>
      <c r="J119" s="312"/>
    </row>
    <row r="120" spans="5:10" x14ac:dyDescent="0.2">
      <c r="E120" s="312"/>
      <c r="F120" s="312"/>
      <c r="I120" s="312"/>
      <c r="J120" s="312"/>
    </row>
    <row r="121" spans="5:10" x14ac:dyDescent="0.2">
      <c r="E121" s="312"/>
      <c r="F121" s="312"/>
      <c r="I121" s="312"/>
      <c r="J121" s="312"/>
    </row>
    <row r="122" spans="5:10" x14ac:dyDescent="0.2">
      <c r="E122" s="312"/>
      <c r="F122" s="312"/>
      <c r="I122" s="312"/>
      <c r="J122" s="312"/>
    </row>
    <row r="123" spans="5:10" x14ac:dyDescent="0.2">
      <c r="E123" s="312"/>
      <c r="F123" s="312"/>
      <c r="I123" s="312"/>
      <c r="J123" s="312"/>
    </row>
    <row r="124" spans="5:10" x14ac:dyDescent="0.2">
      <c r="E124" s="312"/>
      <c r="F124" s="312"/>
      <c r="I124" s="312"/>
      <c r="J124" s="312"/>
    </row>
    <row r="125" spans="5:10" x14ac:dyDescent="0.2">
      <c r="E125" s="312"/>
      <c r="F125" s="312"/>
      <c r="I125" s="312"/>
      <c r="J125" s="312"/>
    </row>
    <row r="126" spans="5:10" x14ac:dyDescent="0.2">
      <c r="E126" s="312"/>
      <c r="F126" s="312"/>
      <c r="I126" s="312"/>
      <c r="J126" s="312"/>
    </row>
    <row r="127" spans="5:10" x14ac:dyDescent="0.2">
      <c r="E127" s="312"/>
      <c r="F127" s="312"/>
      <c r="I127" s="312"/>
      <c r="J127" s="312"/>
    </row>
    <row r="128" spans="5:10" x14ac:dyDescent="0.2">
      <c r="E128" s="312"/>
      <c r="F128" s="312"/>
      <c r="I128" s="312"/>
      <c r="J128" s="312"/>
    </row>
    <row r="129" spans="5:10" x14ac:dyDescent="0.2">
      <c r="E129" s="312"/>
      <c r="F129" s="312"/>
      <c r="I129" s="312"/>
      <c r="J129" s="312"/>
    </row>
    <row r="130" spans="5:10" x14ac:dyDescent="0.2">
      <c r="E130" s="312"/>
      <c r="F130" s="312"/>
      <c r="I130" s="312"/>
      <c r="J130" s="312"/>
    </row>
    <row r="131" spans="5:10" x14ac:dyDescent="0.2">
      <c r="E131" s="312"/>
      <c r="F131" s="312"/>
      <c r="I131" s="312"/>
      <c r="J131" s="312"/>
    </row>
    <row r="132" spans="5:10" x14ac:dyDescent="0.2">
      <c r="E132" s="312"/>
      <c r="F132" s="312"/>
      <c r="I132" s="312"/>
      <c r="J132" s="312"/>
    </row>
    <row r="133" spans="5:10" x14ac:dyDescent="0.2">
      <c r="E133" s="312"/>
      <c r="F133" s="312"/>
      <c r="I133" s="312"/>
      <c r="J133" s="312"/>
    </row>
    <row r="134" spans="5:10" x14ac:dyDescent="0.2">
      <c r="E134" s="312"/>
      <c r="F134" s="312"/>
      <c r="I134" s="312"/>
      <c r="J134" s="312"/>
    </row>
    <row r="135" spans="5:10" x14ac:dyDescent="0.2">
      <c r="E135" s="312"/>
      <c r="F135" s="312"/>
      <c r="I135" s="312"/>
      <c r="J135" s="312"/>
    </row>
    <row r="136" spans="5:10" x14ac:dyDescent="0.2">
      <c r="E136" s="312"/>
      <c r="F136" s="312"/>
      <c r="I136" s="312"/>
      <c r="J136" s="312"/>
    </row>
    <row r="137" spans="5:10" x14ac:dyDescent="0.2">
      <c r="E137" s="312"/>
      <c r="F137" s="312"/>
      <c r="I137" s="312"/>
      <c r="J137" s="312"/>
    </row>
    <row r="138" spans="5:10" x14ac:dyDescent="0.2">
      <c r="E138" s="312"/>
      <c r="F138" s="312"/>
      <c r="I138" s="312"/>
      <c r="J138" s="312"/>
    </row>
    <row r="139" spans="5:10" x14ac:dyDescent="0.2">
      <c r="E139" s="312"/>
      <c r="F139" s="312"/>
      <c r="I139" s="312"/>
      <c r="J139" s="312"/>
    </row>
    <row r="140" spans="5:10" x14ac:dyDescent="0.2">
      <c r="E140" s="312"/>
      <c r="F140" s="312"/>
      <c r="I140" s="312"/>
      <c r="J140" s="312"/>
    </row>
    <row r="141" spans="5:10" x14ac:dyDescent="0.2">
      <c r="E141" s="312"/>
      <c r="F141" s="312"/>
      <c r="I141" s="312"/>
      <c r="J141" s="312"/>
    </row>
    <row r="142" spans="5:10" x14ac:dyDescent="0.2">
      <c r="E142" s="312"/>
      <c r="F142" s="312"/>
      <c r="I142" s="312"/>
      <c r="J142" s="312"/>
    </row>
    <row r="143" spans="5:10" x14ac:dyDescent="0.2">
      <c r="E143" s="312"/>
      <c r="F143" s="312"/>
      <c r="I143" s="312"/>
      <c r="J143" s="312"/>
    </row>
    <row r="144" spans="5:10" x14ac:dyDescent="0.2">
      <c r="E144" s="312"/>
      <c r="F144" s="312"/>
      <c r="I144" s="312"/>
      <c r="J144" s="312"/>
    </row>
    <row r="145" spans="5:10" x14ac:dyDescent="0.2">
      <c r="E145" s="312"/>
      <c r="F145" s="312"/>
      <c r="I145" s="312"/>
      <c r="J145" s="312"/>
    </row>
    <row r="146" spans="5:10" x14ac:dyDescent="0.2">
      <c r="E146" s="312"/>
      <c r="F146" s="312"/>
      <c r="I146" s="312"/>
      <c r="J146" s="312"/>
    </row>
    <row r="147" spans="5:10" x14ac:dyDescent="0.2">
      <c r="E147" s="312"/>
      <c r="F147" s="312"/>
      <c r="I147" s="312"/>
      <c r="J147" s="312"/>
    </row>
    <row r="148" spans="5:10" x14ac:dyDescent="0.2">
      <c r="E148" s="312"/>
      <c r="F148" s="312"/>
      <c r="I148" s="312"/>
      <c r="J148" s="312"/>
    </row>
    <row r="149" spans="5:10" x14ac:dyDescent="0.2">
      <c r="E149" s="312"/>
      <c r="F149" s="312"/>
      <c r="I149" s="312"/>
      <c r="J149" s="312"/>
    </row>
    <row r="150" spans="5:10" x14ac:dyDescent="0.2">
      <c r="E150" s="312"/>
      <c r="F150" s="312"/>
      <c r="I150" s="312"/>
      <c r="J150" s="312"/>
    </row>
    <row r="151" spans="5:10" x14ac:dyDescent="0.2">
      <c r="E151" s="312"/>
      <c r="F151" s="312"/>
      <c r="I151" s="312"/>
      <c r="J151" s="312"/>
    </row>
    <row r="152" spans="5:10" x14ac:dyDescent="0.2">
      <c r="E152" s="312"/>
      <c r="F152" s="312"/>
      <c r="I152" s="312"/>
      <c r="J152" s="312"/>
    </row>
    <row r="153" spans="5:10" x14ac:dyDescent="0.2">
      <c r="E153" s="312"/>
      <c r="F153" s="312"/>
      <c r="I153" s="312"/>
      <c r="J153" s="312"/>
    </row>
    <row r="154" spans="5:10" x14ac:dyDescent="0.2">
      <c r="E154" s="312"/>
      <c r="F154" s="312"/>
      <c r="I154" s="312"/>
      <c r="J154" s="312"/>
    </row>
    <row r="155" spans="5:10" x14ac:dyDescent="0.2">
      <c r="E155" s="312"/>
      <c r="F155" s="312"/>
      <c r="I155" s="312"/>
      <c r="J155" s="312"/>
    </row>
    <row r="156" spans="5:10" x14ac:dyDescent="0.2">
      <c r="E156" s="312"/>
      <c r="F156" s="312"/>
      <c r="I156" s="312"/>
      <c r="J156" s="312"/>
    </row>
    <row r="157" spans="5:10" x14ac:dyDescent="0.2">
      <c r="E157" s="312"/>
      <c r="F157" s="312"/>
      <c r="I157" s="312"/>
      <c r="J157" s="312"/>
    </row>
    <row r="158" spans="5:10" x14ac:dyDescent="0.2">
      <c r="E158" s="312"/>
      <c r="F158" s="312"/>
      <c r="I158" s="312"/>
      <c r="J158" s="312"/>
    </row>
    <row r="159" spans="5:10" x14ac:dyDescent="0.2">
      <c r="E159" s="312"/>
      <c r="F159" s="312"/>
      <c r="I159" s="312"/>
      <c r="J159" s="312"/>
    </row>
    <row r="160" spans="5:10" x14ac:dyDescent="0.2">
      <c r="E160" s="312"/>
      <c r="F160" s="312"/>
      <c r="I160" s="312"/>
      <c r="J160" s="312"/>
    </row>
    <row r="161" spans="5:10" x14ac:dyDescent="0.2">
      <c r="E161" s="312"/>
      <c r="F161" s="312"/>
      <c r="I161" s="312"/>
      <c r="J161" s="312"/>
    </row>
    <row r="162" spans="5:10" x14ac:dyDescent="0.2">
      <c r="E162" s="312"/>
      <c r="F162" s="312"/>
      <c r="I162" s="312"/>
      <c r="J162" s="312"/>
    </row>
    <row r="163" spans="5:10" x14ac:dyDescent="0.2">
      <c r="E163" s="312"/>
      <c r="F163" s="312"/>
      <c r="I163" s="312"/>
      <c r="J163" s="312"/>
    </row>
    <row r="164" spans="5:10" x14ac:dyDescent="0.2">
      <c r="E164" s="312"/>
      <c r="F164" s="312"/>
      <c r="I164" s="312"/>
      <c r="J164" s="312"/>
    </row>
    <row r="165" spans="5:10" x14ac:dyDescent="0.2">
      <c r="E165" s="312"/>
      <c r="F165" s="312"/>
      <c r="I165" s="312"/>
      <c r="J165" s="312"/>
    </row>
    <row r="166" spans="5:10" x14ac:dyDescent="0.2">
      <c r="E166" s="312"/>
      <c r="F166" s="312"/>
      <c r="I166" s="312"/>
      <c r="J166" s="312"/>
    </row>
    <row r="167" spans="5:10" x14ac:dyDescent="0.2">
      <c r="E167" s="312"/>
      <c r="F167" s="312"/>
      <c r="I167" s="312"/>
      <c r="J167" s="312"/>
    </row>
    <row r="168" spans="5:10" x14ac:dyDescent="0.2">
      <c r="E168" s="312"/>
      <c r="F168" s="312"/>
      <c r="I168" s="312"/>
      <c r="J168" s="312"/>
    </row>
    <row r="169" spans="5:10" x14ac:dyDescent="0.2">
      <c r="E169" s="312"/>
      <c r="F169" s="312"/>
      <c r="I169" s="312"/>
      <c r="J169" s="312"/>
    </row>
    <row r="170" spans="5:10" x14ac:dyDescent="0.2">
      <c r="E170" s="312"/>
      <c r="F170" s="312"/>
      <c r="I170" s="312"/>
      <c r="J170" s="312"/>
    </row>
    <row r="171" spans="5:10" x14ac:dyDescent="0.2">
      <c r="E171" s="312"/>
      <c r="F171" s="312"/>
      <c r="I171" s="312"/>
      <c r="J171" s="312"/>
    </row>
    <row r="172" spans="5:10" x14ac:dyDescent="0.2">
      <c r="E172" s="312"/>
      <c r="F172" s="312"/>
      <c r="I172" s="312"/>
      <c r="J172" s="312"/>
    </row>
    <row r="173" spans="5:10" x14ac:dyDescent="0.2">
      <c r="E173" s="312"/>
      <c r="F173" s="312"/>
      <c r="I173" s="312"/>
      <c r="J173" s="312"/>
    </row>
    <row r="174" spans="5:10" x14ac:dyDescent="0.2">
      <c r="E174" s="312"/>
      <c r="F174" s="312"/>
      <c r="I174" s="312"/>
      <c r="J174" s="312"/>
    </row>
    <row r="175" spans="5:10" x14ac:dyDescent="0.2">
      <c r="E175" s="312"/>
      <c r="F175" s="312"/>
      <c r="I175" s="312"/>
      <c r="J175" s="312"/>
    </row>
    <row r="176" spans="5:10" x14ac:dyDescent="0.2">
      <c r="E176" s="312"/>
      <c r="F176" s="312"/>
      <c r="I176" s="312"/>
      <c r="J176" s="312"/>
    </row>
    <row r="177" spans="5:10" x14ac:dyDescent="0.2">
      <c r="E177" s="312"/>
      <c r="F177" s="312"/>
      <c r="I177" s="312"/>
      <c r="J177" s="312"/>
    </row>
    <row r="178" spans="5:10" x14ac:dyDescent="0.2">
      <c r="E178" s="312"/>
      <c r="F178" s="312"/>
      <c r="I178" s="312"/>
      <c r="J178" s="312"/>
    </row>
    <row r="179" spans="5:10" x14ac:dyDescent="0.2">
      <c r="E179" s="312"/>
      <c r="F179" s="312"/>
      <c r="I179" s="312"/>
      <c r="J179" s="312"/>
    </row>
    <row r="180" spans="5:10" x14ac:dyDescent="0.2">
      <c r="E180" s="312"/>
      <c r="F180" s="312"/>
      <c r="I180" s="312"/>
      <c r="J180" s="312"/>
    </row>
    <row r="181" spans="5:10" x14ac:dyDescent="0.2">
      <c r="E181" s="312"/>
      <c r="F181" s="312"/>
      <c r="I181" s="312"/>
      <c r="J181" s="312"/>
    </row>
    <row r="182" spans="5:10" x14ac:dyDescent="0.2">
      <c r="E182" s="312"/>
      <c r="F182" s="312"/>
      <c r="I182" s="312"/>
      <c r="J182" s="312"/>
    </row>
    <row r="183" spans="5:10" x14ac:dyDescent="0.2">
      <c r="E183" s="312"/>
      <c r="F183" s="312"/>
      <c r="I183" s="312"/>
      <c r="J183" s="312"/>
    </row>
    <row r="184" spans="5:10" x14ac:dyDescent="0.2">
      <c r="E184" s="312"/>
      <c r="F184" s="312"/>
      <c r="I184" s="312"/>
      <c r="J184" s="312"/>
    </row>
    <row r="185" spans="5:10" x14ac:dyDescent="0.2">
      <c r="E185" s="312"/>
      <c r="F185" s="312"/>
      <c r="I185" s="312"/>
      <c r="J185" s="312"/>
    </row>
    <row r="186" spans="5:10" x14ac:dyDescent="0.2">
      <c r="E186" s="312"/>
      <c r="F186" s="312"/>
      <c r="I186" s="312"/>
      <c r="J186" s="312"/>
    </row>
    <row r="187" spans="5:10" x14ac:dyDescent="0.2">
      <c r="E187" s="312"/>
      <c r="F187" s="312"/>
      <c r="I187" s="312"/>
      <c r="J187" s="312"/>
    </row>
    <row r="188" spans="5:10" x14ac:dyDescent="0.2">
      <c r="E188" s="312"/>
      <c r="F188" s="312"/>
      <c r="I188" s="312"/>
      <c r="J188" s="312"/>
    </row>
    <row r="189" spans="5:10" x14ac:dyDescent="0.2">
      <c r="E189" s="312"/>
      <c r="F189" s="312"/>
      <c r="I189" s="312"/>
      <c r="J189" s="312"/>
    </row>
    <row r="190" spans="5:10" x14ac:dyDescent="0.2">
      <c r="E190" s="312"/>
      <c r="F190" s="312"/>
      <c r="I190" s="312"/>
      <c r="J190" s="312"/>
    </row>
    <row r="191" spans="5:10" x14ac:dyDescent="0.2">
      <c r="E191" s="312"/>
      <c r="F191" s="312"/>
      <c r="I191" s="312"/>
      <c r="J191" s="312"/>
    </row>
    <row r="192" spans="5:10" x14ac:dyDescent="0.2">
      <c r="E192" s="312"/>
      <c r="F192" s="312"/>
      <c r="I192" s="312"/>
      <c r="J192" s="312"/>
    </row>
    <row r="193" spans="5:10" x14ac:dyDescent="0.2">
      <c r="E193" s="312"/>
      <c r="F193" s="312"/>
      <c r="I193" s="312"/>
      <c r="J193" s="312"/>
    </row>
    <row r="194" spans="5:10" x14ac:dyDescent="0.2">
      <c r="E194" s="312"/>
      <c r="F194" s="312"/>
      <c r="I194" s="312"/>
      <c r="J194" s="312"/>
    </row>
    <row r="195" spans="5:10" x14ac:dyDescent="0.2">
      <c r="E195" s="312"/>
      <c r="F195" s="312"/>
      <c r="I195" s="312"/>
      <c r="J195" s="312"/>
    </row>
    <row r="196" spans="5:10" x14ac:dyDescent="0.2">
      <c r="E196" s="312"/>
      <c r="F196" s="312"/>
      <c r="I196" s="312"/>
      <c r="J196" s="312"/>
    </row>
    <row r="197" spans="5:10" x14ac:dyDescent="0.2">
      <c r="E197" s="312"/>
      <c r="F197" s="312"/>
      <c r="I197" s="312"/>
      <c r="J197" s="312"/>
    </row>
    <row r="198" spans="5:10" x14ac:dyDescent="0.2">
      <c r="E198" s="312"/>
      <c r="F198" s="312"/>
      <c r="I198" s="312"/>
      <c r="J198" s="312"/>
    </row>
    <row r="199" spans="5:10" x14ac:dyDescent="0.2">
      <c r="E199" s="312"/>
      <c r="F199" s="312"/>
      <c r="I199" s="312"/>
      <c r="J199" s="312"/>
    </row>
    <row r="200" spans="5:10" x14ac:dyDescent="0.2">
      <c r="E200" s="312"/>
      <c r="F200" s="312"/>
      <c r="I200" s="312"/>
      <c r="J200" s="312"/>
    </row>
    <row r="201" spans="5:10" x14ac:dyDescent="0.2">
      <c r="E201" s="312"/>
      <c r="F201" s="312"/>
      <c r="I201" s="312"/>
      <c r="J201" s="312"/>
    </row>
    <row r="202" spans="5:10" x14ac:dyDescent="0.2">
      <c r="E202" s="312"/>
      <c r="F202" s="312"/>
      <c r="I202" s="312"/>
      <c r="J202" s="312"/>
    </row>
    <row r="203" spans="5:10" x14ac:dyDescent="0.2">
      <c r="E203" s="312"/>
      <c r="F203" s="312"/>
      <c r="I203" s="312"/>
      <c r="J203" s="312"/>
    </row>
    <row r="204" spans="5:10" x14ac:dyDescent="0.2">
      <c r="E204" s="312"/>
      <c r="F204" s="312"/>
      <c r="I204" s="312"/>
      <c r="J204" s="312"/>
    </row>
    <row r="205" spans="5:10" x14ac:dyDescent="0.2">
      <c r="E205" s="312"/>
      <c r="F205" s="312"/>
      <c r="I205" s="312"/>
      <c r="J205" s="312"/>
    </row>
    <row r="206" spans="5:10" x14ac:dyDescent="0.2">
      <c r="E206" s="312"/>
      <c r="F206" s="312"/>
      <c r="I206" s="312"/>
      <c r="J206" s="312"/>
    </row>
    <row r="207" spans="5:10" x14ac:dyDescent="0.2">
      <c r="E207" s="312"/>
      <c r="F207" s="312"/>
      <c r="I207" s="312"/>
      <c r="J207" s="312"/>
    </row>
    <row r="208" spans="5:10" x14ac:dyDescent="0.2">
      <c r="E208" s="312"/>
      <c r="F208" s="312"/>
      <c r="I208" s="312"/>
      <c r="J208" s="312"/>
    </row>
    <row r="209" spans="5:10" x14ac:dyDescent="0.2">
      <c r="E209" s="312"/>
      <c r="F209" s="312"/>
      <c r="I209" s="312"/>
      <c r="J209" s="312"/>
    </row>
    <row r="210" spans="5:10" x14ac:dyDescent="0.2">
      <c r="E210" s="312"/>
      <c r="F210" s="312"/>
      <c r="I210" s="312"/>
      <c r="J210" s="312"/>
    </row>
    <row r="211" spans="5:10" x14ac:dyDescent="0.2">
      <c r="E211" s="312"/>
      <c r="F211" s="312"/>
      <c r="I211" s="312"/>
      <c r="J211" s="312"/>
    </row>
    <row r="212" spans="5:10" x14ac:dyDescent="0.2">
      <c r="E212" s="312"/>
      <c r="F212" s="312"/>
      <c r="I212" s="312"/>
      <c r="J212" s="312"/>
    </row>
    <row r="213" spans="5:10" x14ac:dyDescent="0.2">
      <c r="E213" s="312"/>
      <c r="F213" s="312"/>
      <c r="I213" s="312"/>
      <c r="J213" s="312"/>
    </row>
    <row r="214" spans="5:10" x14ac:dyDescent="0.2">
      <c r="E214" s="312"/>
      <c r="F214" s="312"/>
      <c r="I214" s="312"/>
      <c r="J214" s="312"/>
    </row>
    <row r="215" spans="5:10" x14ac:dyDescent="0.2">
      <c r="E215" s="312"/>
      <c r="F215" s="312"/>
      <c r="I215" s="312"/>
      <c r="J215" s="312"/>
    </row>
    <row r="216" spans="5:10" x14ac:dyDescent="0.2">
      <c r="E216" s="312"/>
      <c r="F216" s="312"/>
      <c r="I216" s="312"/>
      <c r="J216" s="312"/>
    </row>
    <row r="217" spans="5:10" x14ac:dyDescent="0.2">
      <c r="E217" s="312"/>
      <c r="F217" s="312"/>
      <c r="I217" s="312"/>
      <c r="J217" s="312"/>
    </row>
    <row r="218" spans="5:10" x14ac:dyDescent="0.2">
      <c r="E218" s="312"/>
      <c r="F218" s="312"/>
      <c r="I218" s="312"/>
      <c r="J218" s="312"/>
    </row>
    <row r="219" spans="5:10" x14ac:dyDescent="0.2">
      <c r="E219" s="312"/>
      <c r="F219" s="312"/>
      <c r="I219" s="312"/>
      <c r="J219" s="312"/>
    </row>
    <row r="220" spans="5:10" x14ac:dyDescent="0.2">
      <c r="E220" s="312"/>
      <c r="F220" s="312"/>
      <c r="I220" s="312"/>
      <c r="J220" s="312"/>
    </row>
    <row r="221" spans="5:10" x14ac:dyDescent="0.2">
      <c r="E221" s="312"/>
      <c r="F221" s="312"/>
      <c r="I221" s="312"/>
      <c r="J221" s="312"/>
    </row>
    <row r="222" spans="5:10" x14ac:dyDescent="0.2">
      <c r="E222" s="312"/>
      <c r="F222" s="312"/>
      <c r="I222" s="312"/>
      <c r="J222" s="312"/>
    </row>
    <row r="223" spans="5:10" x14ac:dyDescent="0.2">
      <c r="E223" s="312"/>
      <c r="F223" s="312"/>
      <c r="I223" s="312"/>
      <c r="J223" s="312"/>
    </row>
    <row r="224" spans="5:10" x14ac:dyDescent="0.2">
      <c r="E224" s="312"/>
      <c r="F224" s="312"/>
      <c r="I224" s="312"/>
      <c r="J224" s="312"/>
    </row>
    <row r="225" spans="5:10" x14ac:dyDescent="0.2">
      <c r="E225" s="312"/>
      <c r="F225" s="312"/>
      <c r="I225" s="312"/>
      <c r="J225" s="312"/>
    </row>
    <row r="226" spans="5:10" x14ac:dyDescent="0.2">
      <c r="E226" s="312"/>
      <c r="F226" s="312"/>
      <c r="I226" s="312"/>
      <c r="J226" s="312"/>
    </row>
    <row r="227" spans="5:10" x14ac:dyDescent="0.2">
      <c r="E227" s="312"/>
      <c r="F227" s="312"/>
      <c r="I227" s="312"/>
      <c r="J227" s="312"/>
    </row>
    <row r="228" spans="5:10" x14ac:dyDescent="0.2">
      <c r="E228" s="312"/>
      <c r="F228" s="312"/>
      <c r="I228" s="312"/>
      <c r="J228" s="312"/>
    </row>
    <row r="229" spans="5:10" x14ac:dyDescent="0.2">
      <c r="E229" s="312"/>
      <c r="F229" s="312"/>
      <c r="I229" s="312"/>
      <c r="J229" s="312"/>
    </row>
    <row r="230" spans="5:10" x14ac:dyDescent="0.2">
      <c r="E230" s="312"/>
      <c r="F230" s="312"/>
      <c r="I230" s="312"/>
      <c r="J230" s="312"/>
    </row>
    <row r="231" spans="5:10" x14ac:dyDescent="0.2">
      <c r="E231" s="312"/>
      <c r="F231" s="312"/>
      <c r="I231" s="312"/>
      <c r="J231" s="312"/>
    </row>
    <row r="232" spans="5:10" x14ac:dyDescent="0.2">
      <c r="E232" s="312"/>
      <c r="F232" s="312"/>
      <c r="I232" s="312"/>
      <c r="J232" s="312"/>
    </row>
    <row r="233" spans="5:10" x14ac:dyDescent="0.2">
      <c r="E233" s="312"/>
      <c r="F233" s="312"/>
      <c r="I233" s="312"/>
      <c r="J233" s="312"/>
    </row>
    <row r="234" spans="5:10" x14ac:dyDescent="0.2">
      <c r="E234" s="312"/>
      <c r="F234" s="312"/>
      <c r="I234" s="312"/>
      <c r="J234" s="312"/>
    </row>
    <row r="235" spans="5:10" x14ac:dyDescent="0.2">
      <c r="E235" s="312"/>
      <c r="F235" s="312"/>
      <c r="I235" s="312"/>
      <c r="J235" s="312"/>
    </row>
    <row r="236" spans="5:10" x14ac:dyDescent="0.2">
      <c r="E236" s="312"/>
      <c r="F236" s="312"/>
      <c r="I236" s="312"/>
      <c r="J236" s="312"/>
    </row>
    <row r="237" spans="5:10" x14ac:dyDescent="0.2">
      <c r="E237" s="312"/>
      <c r="F237" s="312"/>
      <c r="I237" s="312"/>
      <c r="J237" s="312"/>
    </row>
    <row r="238" spans="5:10" x14ac:dyDescent="0.2">
      <c r="E238" s="312"/>
      <c r="F238" s="312"/>
      <c r="I238" s="312"/>
      <c r="J238" s="312"/>
    </row>
    <row r="239" spans="5:10" x14ac:dyDescent="0.2">
      <c r="E239" s="312"/>
      <c r="F239" s="312"/>
      <c r="I239" s="312"/>
      <c r="J239" s="312"/>
    </row>
    <row r="240" spans="5:10" x14ac:dyDescent="0.2">
      <c r="E240" s="312"/>
      <c r="F240" s="312"/>
      <c r="I240" s="312"/>
      <c r="J240" s="312"/>
    </row>
    <row r="241" spans="5:10" x14ac:dyDescent="0.2">
      <c r="E241" s="312"/>
      <c r="F241" s="312"/>
      <c r="I241" s="312"/>
      <c r="J241" s="312"/>
    </row>
    <row r="242" spans="5:10" x14ac:dyDescent="0.2">
      <c r="E242" s="312"/>
      <c r="F242" s="312"/>
      <c r="I242" s="312"/>
      <c r="J242" s="312"/>
    </row>
    <row r="243" spans="5:10" x14ac:dyDescent="0.2">
      <c r="E243" s="312"/>
      <c r="F243" s="312"/>
      <c r="I243" s="312"/>
      <c r="J243" s="312"/>
    </row>
    <row r="244" spans="5:10" x14ac:dyDescent="0.2">
      <c r="E244" s="312"/>
      <c r="F244" s="312"/>
      <c r="I244" s="312"/>
      <c r="J244" s="312"/>
    </row>
    <row r="245" spans="5:10" x14ac:dyDescent="0.2">
      <c r="E245" s="312"/>
      <c r="F245" s="312"/>
      <c r="I245" s="312"/>
      <c r="J245" s="312"/>
    </row>
    <row r="246" spans="5:10" x14ac:dyDescent="0.2">
      <c r="E246" s="312"/>
      <c r="F246" s="312"/>
      <c r="I246" s="312"/>
      <c r="J246" s="312"/>
    </row>
    <row r="247" spans="5:10" x14ac:dyDescent="0.2">
      <c r="E247" s="312"/>
      <c r="F247" s="312"/>
      <c r="I247" s="312"/>
      <c r="J247" s="312"/>
    </row>
    <row r="248" spans="5:10" x14ac:dyDescent="0.2">
      <c r="E248" s="312"/>
      <c r="F248" s="312"/>
      <c r="I248" s="312"/>
      <c r="J248" s="312"/>
    </row>
    <row r="249" spans="5:10" x14ac:dyDescent="0.2">
      <c r="E249" s="312"/>
      <c r="F249" s="312"/>
      <c r="I249" s="312"/>
      <c r="J249" s="312"/>
    </row>
    <row r="250" spans="5:10" x14ac:dyDescent="0.2">
      <c r="E250" s="312"/>
      <c r="F250" s="312"/>
      <c r="I250" s="312"/>
      <c r="J250" s="312"/>
    </row>
    <row r="251" spans="5:10" x14ac:dyDescent="0.2">
      <c r="E251" s="312"/>
      <c r="F251" s="312"/>
      <c r="I251" s="312"/>
      <c r="J251" s="312"/>
    </row>
    <row r="252" spans="5:10" x14ac:dyDescent="0.2">
      <c r="E252" s="312"/>
      <c r="F252" s="312"/>
      <c r="I252" s="312"/>
      <c r="J252" s="312"/>
    </row>
    <row r="253" spans="5:10" x14ac:dyDescent="0.2">
      <c r="E253" s="312"/>
      <c r="F253" s="312"/>
      <c r="I253" s="312"/>
      <c r="J253" s="312"/>
    </row>
    <row r="254" spans="5:10" x14ac:dyDescent="0.2">
      <c r="E254" s="312"/>
      <c r="F254" s="312"/>
      <c r="I254" s="312"/>
      <c r="J254" s="312"/>
    </row>
    <row r="255" spans="5:10" x14ac:dyDescent="0.2">
      <c r="E255" s="312"/>
      <c r="F255" s="312"/>
      <c r="I255" s="312"/>
      <c r="J255" s="312"/>
    </row>
    <row r="256" spans="5:10" x14ac:dyDescent="0.2">
      <c r="E256" s="312"/>
      <c r="F256" s="312"/>
      <c r="I256" s="312"/>
      <c r="J256" s="312"/>
    </row>
    <row r="257" spans="5:10" x14ac:dyDescent="0.2">
      <c r="E257" s="312"/>
      <c r="F257" s="312"/>
      <c r="I257" s="312"/>
      <c r="J257" s="312"/>
    </row>
    <row r="258" spans="5:10" x14ac:dyDescent="0.2">
      <c r="E258" s="312"/>
      <c r="F258" s="312"/>
      <c r="I258" s="312"/>
      <c r="J258" s="312"/>
    </row>
    <row r="259" spans="5:10" x14ac:dyDescent="0.2">
      <c r="E259" s="312"/>
      <c r="F259" s="312"/>
      <c r="I259" s="312"/>
      <c r="J259" s="312"/>
    </row>
    <row r="260" spans="5:10" x14ac:dyDescent="0.2">
      <c r="E260" s="312"/>
      <c r="F260" s="312"/>
      <c r="I260" s="312"/>
      <c r="J260" s="312"/>
    </row>
    <row r="261" spans="5:10" x14ac:dyDescent="0.2">
      <c r="E261" s="312"/>
      <c r="F261" s="312"/>
      <c r="I261" s="312"/>
      <c r="J261" s="312"/>
    </row>
    <row r="262" spans="5:10" x14ac:dyDescent="0.2">
      <c r="E262" s="312"/>
      <c r="F262" s="312"/>
      <c r="I262" s="312"/>
      <c r="J262" s="312"/>
    </row>
    <row r="263" spans="5:10" x14ac:dyDescent="0.2">
      <c r="E263" s="312"/>
      <c r="F263" s="312"/>
      <c r="I263" s="312"/>
      <c r="J263" s="312"/>
    </row>
    <row r="264" spans="5:10" x14ac:dyDescent="0.2">
      <c r="E264" s="312"/>
      <c r="F264" s="312"/>
      <c r="I264" s="312"/>
      <c r="J264" s="312"/>
    </row>
    <row r="265" spans="5:10" x14ac:dyDescent="0.2">
      <c r="E265" s="312"/>
      <c r="F265" s="312"/>
      <c r="I265" s="312"/>
      <c r="J265" s="312"/>
    </row>
    <row r="266" spans="5:10" x14ac:dyDescent="0.2">
      <c r="E266" s="312"/>
      <c r="F266" s="312"/>
      <c r="I266" s="312"/>
      <c r="J266" s="312"/>
    </row>
    <row r="267" spans="5:10" x14ac:dyDescent="0.2">
      <c r="E267" s="312"/>
      <c r="F267" s="312"/>
      <c r="I267" s="312"/>
      <c r="J267" s="312"/>
    </row>
    <row r="268" spans="5:10" x14ac:dyDescent="0.2">
      <c r="E268" s="312"/>
      <c r="F268" s="312"/>
      <c r="I268" s="312"/>
      <c r="J268" s="312"/>
    </row>
    <row r="269" spans="5:10" x14ac:dyDescent="0.2">
      <c r="E269" s="312"/>
      <c r="F269" s="312"/>
      <c r="I269" s="312"/>
      <c r="J269" s="312"/>
    </row>
    <row r="270" spans="5:10" x14ac:dyDescent="0.2">
      <c r="E270" s="312"/>
      <c r="F270" s="312"/>
      <c r="I270" s="312"/>
      <c r="J270" s="312"/>
    </row>
    <row r="271" spans="5:10" x14ac:dyDescent="0.2">
      <c r="E271" s="312"/>
      <c r="F271" s="312"/>
      <c r="I271" s="312"/>
      <c r="J271" s="312"/>
    </row>
    <row r="272" spans="5:10" x14ac:dyDescent="0.2">
      <c r="E272" s="312"/>
      <c r="F272" s="312"/>
      <c r="I272" s="312"/>
      <c r="J272" s="312"/>
    </row>
    <row r="273" spans="5:10" x14ac:dyDescent="0.2">
      <c r="E273" s="312"/>
      <c r="F273" s="312"/>
      <c r="I273" s="312"/>
      <c r="J273" s="312"/>
    </row>
    <row r="274" spans="5:10" x14ac:dyDescent="0.2">
      <c r="E274" s="312"/>
      <c r="F274" s="312"/>
      <c r="I274" s="312"/>
      <c r="J274" s="312"/>
    </row>
    <row r="275" spans="5:10" x14ac:dyDescent="0.2">
      <c r="E275" s="312"/>
      <c r="F275" s="312"/>
      <c r="I275" s="312"/>
      <c r="J275" s="312"/>
    </row>
    <row r="276" spans="5:10" x14ac:dyDescent="0.2">
      <c r="E276" s="312"/>
      <c r="F276" s="312"/>
      <c r="I276" s="312"/>
      <c r="J276" s="312"/>
    </row>
    <row r="277" spans="5:10" x14ac:dyDescent="0.2">
      <c r="E277" s="312"/>
      <c r="F277" s="312"/>
      <c r="I277" s="312"/>
      <c r="J277" s="312"/>
    </row>
    <row r="278" spans="5:10" x14ac:dyDescent="0.2">
      <c r="E278" s="312"/>
      <c r="F278" s="312"/>
      <c r="I278" s="312"/>
      <c r="J278" s="312"/>
    </row>
    <row r="279" spans="5:10" x14ac:dyDescent="0.2">
      <c r="E279" s="312"/>
      <c r="F279" s="312"/>
      <c r="I279" s="312"/>
      <c r="J279" s="312"/>
    </row>
    <row r="280" spans="5:10" x14ac:dyDescent="0.2">
      <c r="E280" s="312"/>
      <c r="F280" s="312"/>
      <c r="I280" s="312"/>
      <c r="J280" s="312"/>
    </row>
    <row r="281" spans="5:10" x14ac:dyDescent="0.2">
      <c r="E281" s="312"/>
      <c r="F281" s="312"/>
      <c r="I281" s="312"/>
      <c r="J281" s="312"/>
    </row>
    <row r="282" spans="5:10" x14ac:dyDescent="0.2">
      <c r="E282" s="312"/>
      <c r="F282" s="312"/>
      <c r="I282" s="312"/>
      <c r="J282" s="312"/>
    </row>
    <row r="283" spans="5:10" x14ac:dyDescent="0.2">
      <c r="E283" s="312"/>
      <c r="F283" s="312"/>
      <c r="I283" s="312"/>
      <c r="J283" s="312"/>
    </row>
    <row r="284" spans="5:10" x14ac:dyDescent="0.2">
      <c r="E284" s="312"/>
      <c r="F284" s="312"/>
      <c r="I284" s="312"/>
      <c r="J284" s="312"/>
    </row>
    <row r="285" spans="5:10" x14ac:dyDescent="0.2">
      <c r="E285" s="312"/>
      <c r="F285" s="312"/>
      <c r="I285" s="312"/>
      <c r="J285" s="312"/>
    </row>
    <row r="286" spans="5:10" x14ac:dyDescent="0.2">
      <c r="E286" s="312"/>
      <c r="F286" s="312"/>
      <c r="I286" s="312"/>
      <c r="J286" s="312"/>
    </row>
    <row r="287" spans="5:10" x14ac:dyDescent="0.2">
      <c r="E287" s="312"/>
      <c r="F287" s="312"/>
      <c r="I287" s="312"/>
      <c r="J287" s="312"/>
    </row>
    <row r="288" spans="5:10" x14ac:dyDescent="0.2">
      <c r="I288" s="312"/>
      <c r="J288" s="312"/>
    </row>
    <row r="289" spans="9:10" x14ac:dyDescent="0.2">
      <c r="I289" s="312"/>
      <c r="J289" s="312"/>
    </row>
    <row r="290" spans="9:10" x14ac:dyDescent="0.2">
      <c r="I290" s="312"/>
      <c r="J290" s="312"/>
    </row>
    <row r="291" spans="9:10" x14ac:dyDescent="0.2">
      <c r="I291" s="312"/>
      <c r="J291" s="312"/>
    </row>
    <row r="292" spans="9:10" x14ac:dyDescent="0.2">
      <c r="I292" s="312"/>
      <c r="J292" s="312"/>
    </row>
    <row r="293" spans="9:10" x14ac:dyDescent="0.2">
      <c r="I293" s="312"/>
      <c r="J293" s="312"/>
    </row>
    <row r="294" spans="9:10" x14ac:dyDescent="0.2">
      <c r="I294" s="312"/>
      <c r="J294" s="312"/>
    </row>
    <row r="295" spans="9:10" x14ac:dyDescent="0.2">
      <c r="I295" s="312"/>
      <c r="J295" s="312"/>
    </row>
    <row r="296" spans="9:10" x14ac:dyDescent="0.2">
      <c r="I296" s="312"/>
      <c r="J296" s="312"/>
    </row>
    <row r="297" spans="9:10" x14ac:dyDescent="0.2">
      <c r="I297" s="312"/>
      <c r="J297" s="312"/>
    </row>
  </sheetData>
  <mergeCells count="19">
    <mergeCell ref="A38:B38"/>
    <mergeCell ref="A42:I42"/>
    <mergeCell ref="B22:J22"/>
    <mergeCell ref="A26:B26"/>
    <mergeCell ref="A27:J27"/>
    <mergeCell ref="B28:J28"/>
    <mergeCell ref="B32:J32"/>
    <mergeCell ref="B36:J36"/>
    <mergeCell ref="B16:J16"/>
    <mergeCell ref="A2:A3"/>
    <mergeCell ref="A1:J1"/>
    <mergeCell ref="B2:B3"/>
    <mergeCell ref="C2:D2"/>
    <mergeCell ref="E2:F2"/>
    <mergeCell ref="G2:H2"/>
    <mergeCell ref="I2:J2"/>
    <mergeCell ref="A4:J4"/>
    <mergeCell ref="B5:J5"/>
    <mergeCell ref="B9:J9"/>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zoomScaleNormal="100" workbookViewId="0">
      <selection activeCell="M30" sqref="M30"/>
    </sheetView>
  </sheetViews>
  <sheetFormatPr defaultRowHeight="12.75" x14ac:dyDescent="0.2"/>
  <cols>
    <col min="1" max="1" width="7.140625" style="312" bestFit="1" customWidth="1"/>
    <col min="2" max="2" width="18.7109375" style="312" customWidth="1"/>
    <col min="3" max="3" width="11.140625" style="312" bestFit="1" customWidth="1"/>
    <col min="4" max="5" width="12.85546875" style="312" customWidth="1"/>
    <col min="6" max="6" width="9.85546875" style="312" customWidth="1"/>
    <col min="7" max="7" width="7.7109375" style="312" bestFit="1" customWidth="1"/>
    <col min="8" max="8" width="9" style="312" bestFit="1" customWidth="1"/>
    <col min="9" max="9" width="10.7109375" style="312" customWidth="1"/>
    <col min="10" max="10" width="9.42578125" style="312" bestFit="1" customWidth="1"/>
    <col min="11" max="16384" width="9.140625" style="312"/>
  </cols>
  <sheetData>
    <row r="1" spans="1:10" ht="15" customHeight="1" x14ac:dyDescent="0.25">
      <c r="A1" s="646" t="s">
        <v>951</v>
      </c>
      <c r="B1" s="646"/>
      <c r="C1" s="646"/>
      <c r="D1" s="646"/>
      <c r="E1" s="646"/>
      <c r="F1" s="646"/>
      <c r="G1" s="646"/>
      <c r="H1" s="646"/>
      <c r="I1" s="646"/>
      <c r="J1" s="646"/>
    </row>
    <row r="2" spans="1:10" ht="15" customHeight="1" x14ac:dyDescent="0.2">
      <c r="A2" s="591" t="s">
        <v>934</v>
      </c>
      <c r="B2" s="647" t="s">
        <v>952</v>
      </c>
      <c r="C2" s="630" t="s">
        <v>25</v>
      </c>
      <c r="D2" s="631"/>
      <c r="E2" s="630">
        <v>43329</v>
      </c>
      <c r="F2" s="631"/>
      <c r="G2" s="630">
        <v>43647</v>
      </c>
      <c r="H2" s="631"/>
      <c r="I2" s="630">
        <v>43695</v>
      </c>
      <c r="J2" s="631"/>
    </row>
    <row r="3" spans="1:10" ht="38.25" x14ac:dyDescent="0.2">
      <c r="A3" s="591"/>
      <c r="B3" s="648"/>
      <c r="C3" s="272" t="s">
        <v>911</v>
      </c>
      <c r="D3" s="210" t="s">
        <v>892</v>
      </c>
      <c r="E3" s="272" t="s">
        <v>911</v>
      </c>
      <c r="F3" s="210" t="s">
        <v>892</v>
      </c>
      <c r="G3" s="272" t="s">
        <v>911</v>
      </c>
      <c r="H3" s="272" t="s">
        <v>953</v>
      </c>
      <c r="I3" s="272" t="s">
        <v>653</v>
      </c>
      <c r="J3" s="210" t="s">
        <v>892</v>
      </c>
    </row>
    <row r="4" spans="1:10" ht="15" customHeight="1" x14ac:dyDescent="0.2">
      <c r="A4" s="642" t="s">
        <v>639</v>
      </c>
      <c r="B4" s="643"/>
      <c r="C4" s="643"/>
      <c r="D4" s="643"/>
      <c r="E4" s="643"/>
      <c r="F4" s="643"/>
      <c r="G4" s="643"/>
      <c r="H4" s="643"/>
      <c r="I4" s="643"/>
      <c r="J4" s="644"/>
    </row>
    <row r="5" spans="1:10" x14ac:dyDescent="0.2">
      <c r="A5" s="316">
        <v>1</v>
      </c>
      <c r="B5" s="275" t="s">
        <v>678</v>
      </c>
      <c r="C5" s="277">
        <v>88.71</v>
      </c>
      <c r="D5" s="277">
        <v>161.46142999999998</v>
      </c>
      <c r="E5" s="277">
        <v>32.900000000000006</v>
      </c>
      <c r="F5" s="277">
        <v>53.902919999999995</v>
      </c>
      <c r="G5" s="277">
        <v>9.5000000000000018</v>
      </c>
      <c r="H5" s="277">
        <v>17.405555000000003</v>
      </c>
      <c r="I5" s="277">
        <v>5.3899999999999979</v>
      </c>
      <c r="J5" s="277">
        <v>9.9099999999999966</v>
      </c>
    </row>
    <row r="6" spans="1:10" x14ac:dyDescent="0.2">
      <c r="A6" s="316">
        <v>2</v>
      </c>
      <c r="B6" s="275" t="s">
        <v>679</v>
      </c>
      <c r="C6" s="277">
        <v>7764.0800000000017</v>
      </c>
      <c r="D6" s="277">
        <v>44124.202279999998</v>
      </c>
      <c r="E6" s="277">
        <v>1843.9299999999998</v>
      </c>
      <c r="F6" s="277">
        <v>8637.2015300000003</v>
      </c>
      <c r="G6" s="277">
        <v>1278.3699999999999</v>
      </c>
      <c r="H6" s="277">
        <v>7179.6107700000002</v>
      </c>
      <c r="I6" s="277">
        <v>1171.9600000000005</v>
      </c>
      <c r="J6" s="277">
        <v>6674.119999999999</v>
      </c>
    </row>
    <row r="7" spans="1:10" x14ac:dyDescent="0.2">
      <c r="A7" s="316">
        <v>3</v>
      </c>
      <c r="B7" s="275" t="s">
        <v>680</v>
      </c>
      <c r="C7" s="277">
        <v>6385.7999999999993</v>
      </c>
      <c r="D7" s="277">
        <v>28054.188690000003</v>
      </c>
      <c r="E7" s="277">
        <v>1575.7300000000002</v>
      </c>
      <c r="F7" s="277">
        <v>6564.7337699999989</v>
      </c>
      <c r="G7" s="277">
        <v>1107.54</v>
      </c>
      <c r="H7" s="277">
        <v>4748.8608099999992</v>
      </c>
      <c r="I7" s="277">
        <v>1088.9399999999994</v>
      </c>
      <c r="J7" s="277">
        <v>4561.1700000000019</v>
      </c>
    </row>
    <row r="8" spans="1:10" x14ac:dyDescent="0.2">
      <c r="A8" s="316">
        <v>4</v>
      </c>
      <c r="B8" s="275" t="s">
        <v>681</v>
      </c>
      <c r="C8" s="277">
        <v>7704.5300000000007</v>
      </c>
      <c r="D8" s="277">
        <v>21246.203815000001</v>
      </c>
      <c r="E8" s="277">
        <v>1816.11</v>
      </c>
      <c r="F8" s="277">
        <v>3192.7157149999998</v>
      </c>
      <c r="G8" s="277">
        <v>1751.7200000000003</v>
      </c>
      <c r="H8" s="277">
        <v>5118.2074000000002</v>
      </c>
      <c r="I8" s="277">
        <v>1272.4199999999998</v>
      </c>
      <c r="J8" s="277">
        <v>3842.6099999999997</v>
      </c>
    </row>
    <row r="9" spans="1:10" x14ac:dyDescent="0.2">
      <c r="A9" s="316">
        <v>5</v>
      </c>
      <c r="B9" s="275" t="s">
        <v>682</v>
      </c>
      <c r="C9" s="277">
        <v>1284.1500000000001</v>
      </c>
      <c r="D9" s="277">
        <v>8928.8299500000012</v>
      </c>
      <c r="E9" s="277">
        <v>257.92999999999995</v>
      </c>
      <c r="F9" s="277">
        <v>1280.21913</v>
      </c>
      <c r="G9" s="277">
        <v>293.85000000000002</v>
      </c>
      <c r="H9" s="277">
        <v>2000.82134</v>
      </c>
      <c r="I9" s="277">
        <v>184.59000000000003</v>
      </c>
      <c r="J9" s="277">
        <v>1118.1399999999999</v>
      </c>
    </row>
    <row r="10" spans="1:10" x14ac:dyDescent="0.2">
      <c r="A10" s="316">
        <v>6</v>
      </c>
      <c r="B10" s="275" t="s">
        <v>683</v>
      </c>
      <c r="C10" s="277">
        <v>8409.6400000000012</v>
      </c>
      <c r="D10" s="277">
        <v>36593.071089999998</v>
      </c>
      <c r="E10" s="277">
        <v>3720.8399999999992</v>
      </c>
      <c r="F10" s="277">
        <v>16409.77074</v>
      </c>
      <c r="G10" s="277">
        <v>2042.4400000000005</v>
      </c>
      <c r="H10" s="277">
        <v>8837.9616350000015</v>
      </c>
      <c r="I10" s="277">
        <v>1777.19</v>
      </c>
      <c r="J10" s="277">
        <v>7692.81</v>
      </c>
    </row>
    <row r="11" spans="1:10" x14ac:dyDescent="0.2">
      <c r="A11" s="316">
        <v>7</v>
      </c>
      <c r="B11" s="275" t="s">
        <v>684</v>
      </c>
      <c r="C11" s="277">
        <v>2121.7950000000001</v>
      </c>
      <c r="D11" s="277">
        <v>18494.520704999999</v>
      </c>
      <c r="E11" s="277">
        <v>685.3399999999998</v>
      </c>
      <c r="F11" s="277">
        <v>6511.6305149999998</v>
      </c>
      <c r="G11" s="277">
        <v>506.91500000000002</v>
      </c>
      <c r="H11" s="277">
        <v>4417.3281400000005</v>
      </c>
      <c r="I11" s="277">
        <v>424.05499999999989</v>
      </c>
      <c r="J11" s="277">
        <v>3595.8</v>
      </c>
    </row>
    <row r="12" spans="1:10" x14ac:dyDescent="0.2">
      <c r="A12" s="316">
        <v>8</v>
      </c>
      <c r="B12" s="275" t="s">
        <v>685</v>
      </c>
      <c r="C12" s="277">
        <v>357.17700000000002</v>
      </c>
      <c r="D12" s="277">
        <v>6163.0611049999998</v>
      </c>
      <c r="E12" s="277">
        <v>127.72800000000001</v>
      </c>
      <c r="F12" s="277">
        <v>2543.3431350000001</v>
      </c>
      <c r="G12" s="277">
        <v>65.649000000000001</v>
      </c>
      <c r="H12" s="277">
        <v>1162.552275</v>
      </c>
      <c r="I12" s="277">
        <v>54.225000000000023</v>
      </c>
      <c r="J12" s="277">
        <v>928.55000000000041</v>
      </c>
    </row>
    <row r="13" spans="1:10" x14ac:dyDescent="0.2">
      <c r="A13" s="316">
        <v>9</v>
      </c>
      <c r="B13" s="275" t="s">
        <v>686</v>
      </c>
      <c r="C13" s="277">
        <v>439.48400000000004</v>
      </c>
      <c r="D13" s="277">
        <v>2536.37743</v>
      </c>
      <c r="E13" s="277">
        <v>185.58399999999997</v>
      </c>
      <c r="F13" s="277">
        <v>1092.0954199999999</v>
      </c>
      <c r="G13" s="277">
        <v>73.436000000000007</v>
      </c>
      <c r="H13" s="277">
        <v>412.55737999999997</v>
      </c>
      <c r="I13" s="277">
        <v>83.028000000000006</v>
      </c>
      <c r="J13" s="277">
        <v>450.13000000000005</v>
      </c>
    </row>
    <row r="14" spans="1:10" x14ac:dyDescent="0.2">
      <c r="A14" s="316">
        <v>10</v>
      </c>
      <c r="B14" s="275" t="s">
        <v>687</v>
      </c>
      <c r="C14" s="277">
        <v>60.720000000000013</v>
      </c>
      <c r="D14" s="277">
        <v>120.32051</v>
      </c>
      <c r="E14" s="277">
        <v>29.41</v>
      </c>
      <c r="F14" s="277">
        <v>38.665049999999994</v>
      </c>
      <c r="G14" s="277">
        <v>8.09</v>
      </c>
      <c r="H14" s="277">
        <v>17.787849999999999</v>
      </c>
      <c r="I14" s="277">
        <v>6.78</v>
      </c>
      <c r="J14" s="277">
        <v>14.77</v>
      </c>
    </row>
    <row r="15" spans="1:10" x14ac:dyDescent="0.2">
      <c r="A15" s="316">
        <v>11</v>
      </c>
      <c r="B15" s="275" t="s">
        <v>954</v>
      </c>
      <c r="C15" s="277">
        <v>12.564999999999998</v>
      </c>
      <c r="D15" s="277">
        <v>78.20624500000001</v>
      </c>
      <c r="E15" s="277" t="s">
        <v>350</v>
      </c>
      <c r="F15" s="277" t="s">
        <v>350</v>
      </c>
      <c r="G15" s="277">
        <v>8.94</v>
      </c>
      <c r="H15" s="277">
        <v>55.70624500000001</v>
      </c>
      <c r="I15" s="277">
        <v>3.6249999999999991</v>
      </c>
      <c r="J15" s="277">
        <v>22.5</v>
      </c>
    </row>
    <row r="16" spans="1:10" x14ac:dyDescent="0.2">
      <c r="A16" s="316">
        <v>12</v>
      </c>
      <c r="B16" s="275" t="s">
        <v>955</v>
      </c>
      <c r="C16" s="277">
        <v>0.81</v>
      </c>
      <c r="D16" s="277">
        <v>3.2089300000000005</v>
      </c>
      <c r="E16" s="277" t="s">
        <v>350</v>
      </c>
      <c r="F16" s="277" t="s">
        <v>350</v>
      </c>
      <c r="G16" s="277">
        <v>0.59</v>
      </c>
      <c r="H16" s="277">
        <v>2.3989300000000005</v>
      </c>
      <c r="I16" s="277">
        <v>0.22000000000000003</v>
      </c>
      <c r="J16" s="277">
        <v>0.81</v>
      </c>
    </row>
    <row r="17" spans="1:10" x14ac:dyDescent="0.2">
      <c r="A17" s="316">
        <v>13</v>
      </c>
      <c r="B17" s="275" t="s">
        <v>956</v>
      </c>
      <c r="C17" s="277">
        <v>3403.8500000000004</v>
      </c>
      <c r="D17" s="277">
        <v>13259.331970000001</v>
      </c>
      <c r="E17" s="277">
        <v>1157.5300000000002</v>
      </c>
      <c r="F17" s="277">
        <v>4756.5330899999999</v>
      </c>
      <c r="G17" s="277">
        <v>583.51999999999987</v>
      </c>
      <c r="H17" s="277">
        <v>2295.9223400000001</v>
      </c>
      <c r="I17" s="277">
        <v>607.16000000000008</v>
      </c>
      <c r="J17" s="277">
        <v>2393.4899999999998</v>
      </c>
    </row>
    <row r="18" spans="1:10" x14ac:dyDescent="0.2">
      <c r="A18" s="316">
        <v>14</v>
      </c>
      <c r="B18" s="275" t="s">
        <v>688</v>
      </c>
      <c r="C18" s="277">
        <v>4604.6899999999996</v>
      </c>
      <c r="D18" s="277">
        <v>16981.802179999999</v>
      </c>
      <c r="E18" s="277">
        <v>821.79</v>
      </c>
      <c r="F18" s="277">
        <v>2727.4630099999995</v>
      </c>
      <c r="G18" s="277">
        <v>818.9000000000002</v>
      </c>
      <c r="H18" s="277">
        <v>2962.02972</v>
      </c>
      <c r="I18" s="277">
        <v>796.0100000000001</v>
      </c>
      <c r="J18" s="277">
        <v>2887.8900000000008</v>
      </c>
    </row>
    <row r="19" spans="1:10" x14ac:dyDescent="0.2">
      <c r="A19" s="316">
        <v>15</v>
      </c>
      <c r="B19" s="275" t="s">
        <v>957</v>
      </c>
      <c r="C19" s="277">
        <v>2186.88</v>
      </c>
      <c r="D19" s="277">
        <v>16130.069074999999</v>
      </c>
      <c r="E19" s="277">
        <v>467.92000000000007</v>
      </c>
      <c r="F19" s="277">
        <v>3436.6502499999997</v>
      </c>
      <c r="G19" s="277">
        <v>455.04999999999995</v>
      </c>
      <c r="H19" s="277">
        <v>3338.1657550000009</v>
      </c>
      <c r="I19" s="277">
        <v>441.16999999999985</v>
      </c>
      <c r="J19" s="277">
        <v>3310.3900000000003</v>
      </c>
    </row>
    <row r="20" spans="1:10" x14ac:dyDescent="0.2">
      <c r="A20" s="316">
        <v>16</v>
      </c>
      <c r="B20" s="275" t="s">
        <v>689</v>
      </c>
      <c r="C20" s="277">
        <v>783.3</v>
      </c>
      <c r="D20" s="277">
        <v>5289.2750100000003</v>
      </c>
      <c r="E20" s="277">
        <v>153.38</v>
      </c>
      <c r="F20" s="277">
        <v>1084.0989100000004</v>
      </c>
      <c r="G20" s="277">
        <v>185.04500000000002</v>
      </c>
      <c r="H20" s="277">
        <v>1246.5300800000002</v>
      </c>
      <c r="I20" s="277">
        <v>113.90999999999998</v>
      </c>
      <c r="J20" s="277">
        <v>778.65999999999985</v>
      </c>
    </row>
    <row r="21" spans="1:10" x14ac:dyDescent="0.2">
      <c r="A21" s="316">
        <v>17</v>
      </c>
      <c r="B21" s="275" t="s">
        <v>690</v>
      </c>
      <c r="C21" s="277">
        <v>166.58</v>
      </c>
      <c r="D21" s="277">
        <v>330.90864999999997</v>
      </c>
      <c r="E21" s="277">
        <v>21.23</v>
      </c>
      <c r="F21" s="277">
        <v>42.139620000000008</v>
      </c>
      <c r="G21" s="277">
        <v>46.499999999999993</v>
      </c>
      <c r="H21" s="277">
        <v>94.369220000000013</v>
      </c>
      <c r="I21" s="277">
        <v>13.999999999999996</v>
      </c>
      <c r="J21" s="277">
        <v>29.019999999999996</v>
      </c>
    </row>
    <row r="22" spans="1:10" x14ac:dyDescent="0.2">
      <c r="A22" s="318" t="s">
        <v>882</v>
      </c>
      <c r="B22" s="283" t="s">
        <v>104</v>
      </c>
      <c r="C22" s="284">
        <f t="shared" ref="C22:J22" si="0">SUM(C5:C21)</f>
        <v>45774.761000000006</v>
      </c>
      <c r="D22" s="284">
        <f t="shared" si="0"/>
        <v>218495.03906500002</v>
      </c>
      <c r="E22" s="284">
        <f t="shared" si="0"/>
        <v>12897.351999999999</v>
      </c>
      <c r="F22" s="284">
        <f t="shared" si="0"/>
        <v>58371.162805</v>
      </c>
      <c r="G22" s="284">
        <f t="shared" si="0"/>
        <v>9236.0550000000003</v>
      </c>
      <c r="H22" s="284">
        <f t="shared" si="0"/>
        <v>43908.215444999994</v>
      </c>
      <c r="I22" s="284">
        <f t="shared" si="0"/>
        <v>8044.6730000000007</v>
      </c>
      <c r="J22" s="284">
        <f t="shared" si="0"/>
        <v>38310.769999999997</v>
      </c>
    </row>
    <row r="23" spans="1:10" x14ac:dyDescent="0.2">
      <c r="A23" s="645" t="s">
        <v>640</v>
      </c>
      <c r="B23" s="645"/>
      <c r="C23" s="645"/>
      <c r="D23" s="645"/>
      <c r="E23" s="645"/>
      <c r="F23" s="645"/>
      <c r="G23" s="645"/>
      <c r="H23" s="645"/>
      <c r="I23" s="645"/>
      <c r="J23" s="645"/>
    </row>
    <row r="24" spans="1:10" x14ac:dyDescent="0.2">
      <c r="A24" s="319">
        <v>1</v>
      </c>
      <c r="B24" s="275" t="s">
        <v>680</v>
      </c>
      <c r="C24" s="306">
        <v>0.1</v>
      </c>
      <c r="D24" s="306">
        <v>0.45999999999999996</v>
      </c>
      <c r="E24" s="306" t="s">
        <v>350</v>
      </c>
      <c r="F24" s="306" t="s">
        <v>350</v>
      </c>
      <c r="G24" s="306">
        <v>0.02</v>
      </c>
      <c r="H24" s="306">
        <v>0</v>
      </c>
      <c r="I24" s="306">
        <v>0</v>
      </c>
      <c r="J24" s="306">
        <v>0</v>
      </c>
    </row>
    <row r="25" spans="1:10" x14ac:dyDescent="0.2">
      <c r="A25" s="319">
        <v>2</v>
      </c>
      <c r="B25" s="275" t="s">
        <v>684</v>
      </c>
      <c r="C25" s="306">
        <v>0</v>
      </c>
      <c r="D25" s="306">
        <v>0</v>
      </c>
      <c r="E25" s="306" t="s">
        <v>350</v>
      </c>
      <c r="F25" s="306" t="s">
        <v>350</v>
      </c>
      <c r="G25" s="306">
        <v>0</v>
      </c>
      <c r="H25" s="306">
        <v>0</v>
      </c>
      <c r="I25" s="306">
        <v>0</v>
      </c>
      <c r="J25" s="306">
        <v>0</v>
      </c>
    </row>
    <row r="26" spans="1:10" x14ac:dyDescent="0.2">
      <c r="A26" s="319">
        <v>3</v>
      </c>
      <c r="B26" s="275" t="s">
        <v>958</v>
      </c>
      <c r="C26" s="306">
        <v>1.25</v>
      </c>
      <c r="D26" s="306">
        <v>5.66</v>
      </c>
      <c r="E26" s="306">
        <v>2.67</v>
      </c>
      <c r="F26" s="306">
        <v>12.07</v>
      </c>
      <c r="G26" s="306">
        <v>0.56000000000000005</v>
      </c>
      <c r="H26" s="306">
        <v>2.58</v>
      </c>
      <c r="I26" s="306">
        <v>0.12</v>
      </c>
      <c r="J26" s="306">
        <v>0.54</v>
      </c>
    </row>
    <row r="27" spans="1:10" x14ac:dyDescent="0.2">
      <c r="A27" s="319">
        <v>4</v>
      </c>
      <c r="B27" s="275" t="s">
        <v>959</v>
      </c>
      <c r="C27" s="306">
        <v>0</v>
      </c>
      <c r="D27" s="306">
        <v>0</v>
      </c>
      <c r="E27" s="306" t="s">
        <v>350</v>
      </c>
      <c r="F27" s="306" t="s">
        <v>350</v>
      </c>
      <c r="G27" s="306">
        <v>0</v>
      </c>
      <c r="H27" s="306">
        <v>0</v>
      </c>
      <c r="I27" s="306">
        <v>0</v>
      </c>
      <c r="J27" s="306">
        <v>0</v>
      </c>
    </row>
    <row r="28" spans="1:10" x14ac:dyDescent="0.2">
      <c r="A28" s="319">
        <v>5</v>
      </c>
      <c r="B28" s="275" t="s">
        <v>960</v>
      </c>
      <c r="C28" s="306">
        <v>0</v>
      </c>
      <c r="D28" s="306">
        <v>0</v>
      </c>
      <c r="E28" s="306" t="s">
        <v>350</v>
      </c>
      <c r="F28" s="306" t="s">
        <v>350</v>
      </c>
      <c r="G28" s="306">
        <v>0</v>
      </c>
      <c r="H28" s="306">
        <v>0</v>
      </c>
      <c r="I28" s="306">
        <v>0</v>
      </c>
      <c r="J28" s="306">
        <v>0</v>
      </c>
    </row>
    <row r="29" spans="1:10" x14ac:dyDescent="0.2">
      <c r="A29" s="275"/>
      <c r="B29" s="283" t="s">
        <v>104</v>
      </c>
      <c r="C29" s="320">
        <f>SUM(C24:C28)</f>
        <v>1.35</v>
      </c>
      <c r="D29" s="320">
        <f>SUM(D24:D28)</f>
        <v>6.12</v>
      </c>
      <c r="E29" s="320">
        <f t="shared" ref="E29:J29" si="1">SUM(E24:E28)</f>
        <v>2.67</v>
      </c>
      <c r="F29" s="320">
        <f t="shared" si="1"/>
        <v>12.07</v>
      </c>
      <c r="G29" s="320">
        <f t="shared" si="1"/>
        <v>0.58000000000000007</v>
      </c>
      <c r="H29" s="320">
        <f t="shared" si="1"/>
        <v>2.58</v>
      </c>
      <c r="I29" s="320">
        <f t="shared" si="1"/>
        <v>0.12</v>
      </c>
      <c r="J29" s="320">
        <f t="shared" si="1"/>
        <v>0.54</v>
      </c>
    </row>
    <row r="30" spans="1:10" x14ac:dyDescent="0.2">
      <c r="A30" s="170" t="str">
        <f>'[1]65'!A11</f>
        <v>$ indicates as on August 30, 2019</v>
      </c>
      <c r="B30" s="321"/>
      <c r="G30" s="312" t="s">
        <v>882</v>
      </c>
      <c r="H30" s="312" t="s">
        <v>882</v>
      </c>
      <c r="I30" s="312" t="s">
        <v>882</v>
      </c>
      <c r="J30" s="312" t="s">
        <v>882</v>
      </c>
    </row>
    <row r="31" spans="1:10" x14ac:dyDescent="0.2">
      <c r="A31" s="322" t="s">
        <v>693</v>
      </c>
      <c r="B31" s="321"/>
      <c r="E31" s="312" t="s">
        <v>882</v>
      </c>
      <c r="G31" s="312" t="s">
        <v>882</v>
      </c>
    </row>
    <row r="32" spans="1:10" x14ac:dyDescent="0.2">
      <c r="A32" s="321" t="s">
        <v>655</v>
      </c>
      <c r="I32" s="312" t="s">
        <v>882</v>
      </c>
    </row>
  </sheetData>
  <mergeCells count="9">
    <mergeCell ref="A4:J4"/>
    <mergeCell ref="A23:J23"/>
    <mergeCell ref="A1:J1"/>
    <mergeCell ref="A2:A3"/>
    <mergeCell ref="B2:B3"/>
    <mergeCell ref="C2:D2"/>
    <mergeCell ref="E2:F2"/>
    <mergeCell ref="G2:H2"/>
    <mergeCell ref="I2:J2"/>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zoomScaleNormal="100" workbookViewId="0">
      <selection activeCell="L9" sqref="L9"/>
    </sheetView>
  </sheetViews>
  <sheetFormatPr defaultRowHeight="12.75" x14ac:dyDescent="0.2"/>
  <cols>
    <col min="1" max="1" width="5.7109375" style="312" bestFit="1" customWidth="1"/>
    <col min="2" max="2" width="20.42578125" style="312" customWidth="1"/>
    <col min="3" max="3" width="11.42578125" style="312" customWidth="1"/>
    <col min="4" max="4" width="13.85546875" style="312" customWidth="1"/>
    <col min="5" max="5" width="16.85546875" style="312" customWidth="1"/>
    <col min="6" max="6" width="13.28515625" style="312" customWidth="1"/>
    <col min="7" max="7" width="11.140625" style="312" customWidth="1"/>
    <col min="8" max="8" width="12.85546875" style="312" customWidth="1"/>
    <col min="9" max="9" width="11.140625" style="312" customWidth="1"/>
    <col min="10" max="10" width="15.42578125" style="312" customWidth="1"/>
    <col min="11" max="16384" width="9.140625" style="312"/>
  </cols>
  <sheetData>
    <row r="1" spans="1:11" ht="15" x14ac:dyDescent="0.2">
      <c r="A1" s="323" t="s">
        <v>961</v>
      </c>
      <c r="B1" s="323"/>
      <c r="C1" s="323"/>
      <c r="D1" s="323"/>
      <c r="E1" s="323"/>
      <c r="F1" s="323"/>
      <c r="G1" s="323"/>
      <c r="H1" s="323"/>
      <c r="I1" s="323"/>
      <c r="J1" s="323"/>
    </row>
    <row r="2" spans="1:11" x14ac:dyDescent="0.2">
      <c r="A2" s="649" t="s">
        <v>934</v>
      </c>
      <c r="B2" s="649" t="s">
        <v>662</v>
      </c>
      <c r="C2" s="651" t="s">
        <v>25</v>
      </c>
      <c r="D2" s="652"/>
      <c r="E2" s="651">
        <v>43340</v>
      </c>
      <c r="F2" s="652"/>
      <c r="G2" s="651">
        <v>43647</v>
      </c>
      <c r="H2" s="652"/>
      <c r="I2" s="651">
        <v>43678</v>
      </c>
      <c r="J2" s="652"/>
    </row>
    <row r="3" spans="1:11" ht="25.5" x14ac:dyDescent="0.2">
      <c r="A3" s="650"/>
      <c r="B3" s="650"/>
      <c r="C3" s="324" t="s">
        <v>900</v>
      </c>
      <c r="D3" s="325" t="s">
        <v>892</v>
      </c>
      <c r="E3" s="324" t="s">
        <v>900</v>
      </c>
      <c r="F3" s="325" t="s">
        <v>892</v>
      </c>
      <c r="G3" s="324" t="s">
        <v>900</v>
      </c>
      <c r="H3" s="325" t="s">
        <v>892</v>
      </c>
      <c r="I3" s="324" t="s">
        <v>900</v>
      </c>
      <c r="J3" s="325" t="s">
        <v>892</v>
      </c>
    </row>
    <row r="4" spans="1:11" x14ac:dyDescent="0.2">
      <c r="A4" s="326" t="s">
        <v>962</v>
      </c>
      <c r="B4" s="653" t="s">
        <v>881</v>
      </c>
      <c r="C4" s="654"/>
      <c r="D4" s="654"/>
      <c r="E4" s="654"/>
      <c r="F4" s="654"/>
      <c r="G4" s="654"/>
      <c r="H4" s="654"/>
      <c r="I4" s="654"/>
      <c r="J4" s="655"/>
    </row>
    <row r="5" spans="1:11" x14ac:dyDescent="0.2">
      <c r="A5" s="319">
        <v>1</v>
      </c>
      <c r="B5" s="331" t="s">
        <v>963</v>
      </c>
      <c r="C5" s="401" t="s">
        <v>350</v>
      </c>
      <c r="D5" s="401" t="s">
        <v>350</v>
      </c>
      <c r="E5" s="282">
        <v>112.22</v>
      </c>
      <c r="F5" s="282">
        <v>524.33265000000006</v>
      </c>
      <c r="G5" s="401" t="s">
        <v>350</v>
      </c>
      <c r="H5" s="401" t="s">
        <v>350</v>
      </c>
      <c r="I5" s="401" t="s">
        <v>350</v>
      </c>
      <c r="J5" s="401" t="s">
        <v>350</v>
      </c>
    </row>
    <row r="6" spans="1:11" x14ac:dyDescent="0.2">
      <c r="A6" s="319">
        <v>2</v>
      </c>
      <c r="B6" s="331" t="s">
        <v>964</v>
      </c>
      <c r="C6" s="401" t="s">
        <v>350</v>
      </c>
      <c r="D6" s="401" t="s">
        <v>350</v>
      </c>
      <c r="E6" s="282" t="s">
        <v>350</v>
      </c>
      <c r="F6" s="282" t="s">
        <v>350</v>
      </c>
      <c r="G6" s="401" t="s">
        <v>350</v>
      </c>
      <c r="H6" s="401" t="s">
        <v>350</v>
      </c>
      <c r="I6" s="401" t="s">
        <v>350</v>
      </c>
      <c r="J6" s="401" t="s">
        <v>350</v>
      </c>
    </row>
    <row r="7" spans="1:11" x14ac:dyDescent="0.2">
      <c r="A7" s="319">
        <v>3</v>
      </c>
      <c r="B7" s="331" t="s">
        <v>965</v>
      </c>
      <c r="C7" s="282">
        <v>26.130000000000003</v>
      </c>
      <c r="D7" s="282">
        <v>257.69</v>
      </c>
      <c r="E7" s="282">
        <v>89.3</v>
      </c>
      <c r="F7" s="282">
        <v>73.19437099999999</v>
      </c>
      <c r="G7" s="402">
        <v>6.7</v>
      </c>
      <c r="H7" s="402">
        <v>63.84</v>
      </c>
      <c r="I7" s="402">
        <v>6.03</v>
      </c>
      <c r="J7" s="402">
        <v>55.52</v>
      </c>
    </row>
    <row r="8" spans="1:11" x14ac:dyDescent="0.2">
      <c r="A8" s="319">
        <v>4</v>
      </c>
      <c r="B8" s="331" t="s">
        <v>966</v>
      </c>
      <c r="C8" s="403">
        <v>19.690000000000001</v>
      </c>
      <c r="D8" s="402">
        <v>699.77</v>
      </c>
      <c r="E8" s="327">
        <v>8.0000000000000004E-4</v>
      </c>
      <c r="F8" s="328">
        <v>2.9236999999999999E-2</v>
      </c>
      <c r="G8" s="402">
        <v>6.67</v>
      </c>
      <c r="H8" s="402">
        <v>235.33</v>
      </c>
      <c r="I8" s="402">
        <v>5.97</v>
      </c>
      <c r="J8" s="402">
        <v>207.88</v>
      </c>
    </row>
    <row r="9" spans="1:11" x14ac:dyDescent="0.2">
      <c r="A9" s="319">
        <v>5</v>
      </c>
      <c r="B9" s="331" t="s">
        <v>967</v>
      </c>
      <c r="C9" s="401" t="s">
        <v>350</v>
      </c>
      <c r="D9" s="401" t="s">
        <v>350</v>
      </c>
      <c r="E9" s="282">
        <v>82.83</v>
      </c>
      <c r="F9" s="282">
        <v>289.99947500000002</v>
      </c>
      <c r="G9" s="401" t="s">
        <v>350</v>
      </c>
      <c r="H9" s="401" t="s">
        <v>350</v>
      </c>
      <c r="I9" s="401" t="s">
        <v>350</v>
      </c>
      <c r="J9" s="401" t="s">
        <v>350</v>
      </c>
    </row>
    <row r="10" spans="1:11" x14ac:dyDescent="0.2">
      <c r="A10" s="319">
        <v>6</v>
      </c>
      <c r="B10" s="331" t="s">
        <v>968</v>
      </c>
      <c r="C10" s="401" t="s">
        <v>350</v>
      </c>
      <c r="D10" s="401" t="s">
        <v>350</v>
      </c>
      <c r="E10" s="282">
        <v>155.53</v>
      </c>
      <c r="F10" s="282">
        <v>617.34142500000019</v>
      </c>
      <c r="G10" s="401" t="s">
        <v>350</v>
      </c>
      <c r="H10" s="401" t="s">
        <v>350</v>
      </c>
      <c r="I10" s="401" t="s">
        <v>350</v>
      </c>
      <c r="J10" s="401" t="s">
        <v>350</v>
      </c>
    </row>
    <row r="11" spans="1:11" x14ac:dyDescent="0.2">
      <c r="A11" s="319">
        <v>7</v>
      </c>
      <c r="B11" s="331" t="s">
        <v>969</v>
      </c>
      <c r="C11" s="282">
        <v>93.57</v>
      </c>
      <c r="D11" s="282">
        <v>1327.1100000000001</v>
      </c>
      <c r="E11" s="282">
        <v>31.67</v>
      </c>
      <c r="F11" s="282">
        <v>41.746508999999989</v>
      </c>
      <c r="G11" s="282">
        <v>19.78</v>
      </c>
      <c r="H11" s="282">
        <v>290.60000000000002</v>
      </c>
      <c r="I11" s="282">
        <v>16.940000000000001</v>
      </c>
      <c r="J11" s="282">
        <v>237.44</v>
      </c>
    </row>
    <row r="12" spans="1:11" x14ac:dyDescent="0.2">
      <c r="A12" s="319">
        <v>8</v>
      </c>
      <c r="B12" s="331" t="s">
        <v>970</v>
      </c>
      <c r="C12" s="282">
        <v>319148.03000000003</v>
      </c>
      <c r="D12" s="282">
        <v>11148.529999999999</v>
      </c>
      <c r="E12" s="282">
        <v>7643.53</v>
      </c>
      <c r="F12" s="282">
        <v>265.64</v>
      </c>
      <c r="G12" s="282">
        <v>28140.59</v>
      </c>
      <c r="H12" s="282">
        <v>969.22</v>
      </c>
      <c r="I12" s="282">
        <v>37363.019999999997</v>
      </c>
      <c r="J12" s="282">
        <v>1330.64</v>
      </c>
    </row>
    <row r="13" spans="1:11" x14ac:dyDescent="0.2">
      <c r="A13" s="319">
        <v>9</v>
      </c>
      <c r="B13" s="331" t="s">
        <v>971</v>
      </c>
      <c r="C13" s="282">
        <v>5670.8600000000006</v>
      </c>
      <c r="D13" s="282">
        <v>90.64</v>
      </c>
      <c r="E13" s="282">
        <v>3043.42</v>
      </c>
      <c r="F13" s="282">
        <v>48.79</v>
      </c>
      <c r="G13" s="282">
        <v>1.63</v>
      </c>
      <c r="H13" s="328">
        <v>0.03</v>
      </c>
      <c r="I13" s="282">
        <v>1.39</v>
      </c>
      <c r="J13" s="328">
        <v>0.02</v>
      </c>
    </row>
    <row r="14" spans="1:11" x14ac:dyDescent="0.2">
      <c r="A14" s="319">
        <v>10</v>
      </c>
      <c r="B14" s="331" t="s">
        <v>972</v>
      </c>
      <c r="C14" s="282">
        <v>1.07</v>
      </c>
      <c r="D14" s="328">
        <v>0.01</v>
      </c>
      <c r="E14" s="282">
        <v>1.47</v>
      </c>
      <c r="F14" s="328">
        <v>0.02</v>
      </c>
      <c r="G14" s="401" t="s">
        <v>350</v>
      </c>
      <c r="H14" s="401" t="s">
        <v>350</v>
      </c>
      <c r="I14" s="401" t="s">
        <v>350</v>
      </c>
      <c r="J14" s="401" t="s">
        <v>350</v>
      </c>
      <c r="K14" s="317"/>
    </row>
    <row r="15" spans="1:11" x14ac:dyDescent="0.2">
      <c r="A15" s="319">
        <v>11</v>
      </c>
      <c r="B15" s="331" t="s">
        <v>973</v>
      </c>
      <c r="C15" s="282">
        <v>958.17000000000007</v>
      </c>
      <c r="D15" s="282">
        <v>2976.43</v>
      </c>
      <c r="E15" s="401">
        <v>30.78</v>
      </c>
      <c r="F15" s="401">
        <v>118.04</v>
      </c>
      <c r="G15" s="282">
        <v>221.76</v>
      </c>
      <c r="H15" s="282">
        <v>651.19000000000005</v>
      </c>
      <c r="I15" s="282">
        <v>209.83</v>
      </c>
      <c r="J15" s="282">
        <v>574.79</v>
      </c>
    </row>
    <row r="16" spans="1:11" x14ac:dyDescent="0.2">
      <c r="A16" s="319">
        <v>12</v>
      </c>
      <c r="B16" s="331" t="s">
        <v>974</v>
      </c>
      <c r="C16" s="282">
        <v>10.059999999999999</v>
      </c>
      <c r="D16" s="282">
        <v>366.94</v>
      </c>
      <c r="E16" s="401" t="s">
        <v>350</v>
      </c>
      <c r="F16" s="401" t="s">
        <v>350</v>
      </c>
      <c r="G16" s="401">
        <v>3.55</v>
      </c>
      <c r="H16" s="402">
        <v>138.54</v>
      </c>
      <c r="I16" s="282">
        <v>6.51</v>
      </c>
      <c r="J16" s="282">
        <v>228.4</v>
      </c>
    </row>
    <row r="17" spans="1:11" x14ac:dyDescent="0.2">
      <c r="A17" s="319"/>
      <c r="B17" s="404" t="s">
        <v>975</v>
      </c>
      <c r="C17" s="293">
        <f t="shared" ref="C17:J17" si="0">SUM(C5:C16)</f>
        <v>325927.58</v>
      </c>
      <c r="D17" s="293">
        <f t="shared" si="0"/>
        <v>16867.119999999995</v>
      </c>
      <c r="E17" s="293">
        <f t="shared" si="0"/>
        <v>11190.7508</v>
      </c>
      <c r="F17" s="293">
        <f t="shared" si="0"/>
        <v>1979.1336670000001</v>
      </c>
      <c r="G17" s="293">
        <f t="shared" si="0"/>
        <v>28400.68</v>
      </c>
      <c r="H17" s="293">
        <f t="shared" si="0"/>
        <v>2348.75</v>
      </c>
      <c r="I17" s="293">
        <f t="shared" si="0"/>
        <v>37609.69</v>
      </c>
      <c r="J17" s="293">
        <f t="shared" si="0"/>
        <v>2634.69</v>
      </c>
    </row>
    <row r="18" spans="1:11" x14ac:dyDescent="0.2">
      <c r="A18" s="330" t="s">
        <v>976</v>
      </c>
      <c r="B18" s="656" t="s">
        <v>159</v>
      </c>
      <c r="C18" s="656"/>
      <c r="D18" s="656"/>
      <c r="E18" s="656"/>
      <c r="F18" s="656"/>
      <c r="G18" s="656"/>
      <c r="H18" s="656"/>
      <c r="I18" s="656"/>
      <c r="J18" s="656"/>
    </row>
    <row r="19" spans="1:11" x14ac:dyDescent="0.2">
      <c r="A19" s="319">
        <v>1</v>
      </c>
      <c r="B19" s="331" t="s">
        <v>663</v>
      </c>
      <c r="C19" s="332">
        <v>1.6856000000000003E-2</v>
      </c>
      <c r="D19" s="405">
        <v>5474.3186299999998</v>
      </c>
      <c r="E19" s="405" t="s">
        <v>350</v>
      </c>
      <c r="F19" s="405" t="s">
        <v>350</v>
      </c>
      <c r="G19" s="405">
        <v>6.6E-4</v>
      </c>
      <c r="H19" s="405">
        <v>229.70478</v>
      </c>
      <c r="I19" s="405">
        <v>6.4999999999999997E-4</v>
      </c>
      <c r="J19" s="405">
        <v>248.33</v>
      </c>
      <c r="K19" s="312" t="s">
        <v>882</v>
      </c>
    </row>
    <row r="20" spans="1:11" x14ac:dyDescent="0.2">
      <c r="A20" s="319">
        <v>2</v>
      </c>
      <c r="B20" s="331" t="s">
        <v>664</v>
      </c>
      <c r="C20" s="332">
        <v>0.42801</v>
      </c>
      <c r="D20" s="405">
        <v>1670.089076</v>
      </c>
      <c r="E20" s="405" t="s">
        <v>350</v>
      </c>
      <c r="F20" s="405" t="s">
        <v>350</v>
      </c>
      <c r="G20" s="405">
        <v>0.12285</v>
      </c>
      <c r="H20" s="405">
        <v>483.382137</v>
      </c>
      <c r="I20" s="405">
        <v>6.0090000000000005E-2</v>
      </c>
      <c r="J20" s="405">
        <v>272.95999999999998</v>
      </c>
    </row>
    <row r="21" spans="1:11" x14ac:dyDescent="0.2">
      <c r="A21" s="319">
        <v>3</v>
      </c>
      <c r="B21" s="331" t="s">
        <v>977</v>
      </c>
      <c r="C21" s="332">
        <v>1.0000000000000001E-5</v>
      </c>
      <c r="D21" s="406">
        <v>3.7500000000000006E-2</v>
      </c>
      <c r="E21" s="405" t="s">
        <v>350</v>
      </c>
      <c r="F21" s="405" t="s">
        <v>350</v>
      </c>
      <c r="G21" s="402">
        <v>1.0000000000000001E-5</v>
      </c>
      <c r="H21" s="332">
        <v>1.8915000000000001E-2</v>
      </c>
      <c r="I21" s="333">
        <v>0</v>
      </c>
      <c r="J21" s="333">
        <v>0</v>
      </c>
    </row>
    <row r="22" spans="1:11" x14ac:dyDescent="0.2">
      <c r="A22" s="319">
        <v>4</v>
      </c>
      <c r="B22" s="331" t="s">
        <v>978</v>
      </c>
      <c r="C22" s="332">
        <v>1.0000000000000001E-5</v>
      </c>
      <c r="D22" s="406">
        <v>3.7490000000000002E-2</v>
      </c>
      <c r="E22" s="405" t="s">
        <v>350</v>
      </c>
      <c r="F22" s="405" t="s">
        <v>350</v>
      </c>
      <c r="G22" s="403">
        <v>1.0000000000000001E-5</v>
      </c>
      <c r="H22" s="332">
        <v>1.8915000000000001E-2</v>
      </c>
      <c r="I22" s="333">
        <v>0</v>
      </c>
      <c r="J22" s="333">
        <v>0</v>
      </c>
    </row>
    <row r="23" spans="1:11" x14ac:dyDescent="0.2">
      <c r="A23" s="319">
        <v>5</v>
      </c>
      <c r="B23" s="331" t="s">
        <v>979</v>
      </c>
      <c r="C23" s="334">
        <v>0</v>
      </c>
      <c r="D23" s="333">
        <v>0</v>
      </c>
      <c r="E23" s="405" t="s">
        <v>350</v>
      </c>
      <c r="F23" s="405" t="s">
        <v>350</v>
      </c>
      <c r="G23" s="403">
        <v>0</v>
      </c>
      <c r="H23" s="401">
        <v>0</v>
      </c>
      <c r="I23" s="333">
        <v>0</v>
      </c>
      <c r="J23" s="401">
        <v>0</v>
      </c>
    </row>
    <row r="24" spans="1:11" x14ac:dyDescent="0.2">
      <c r="A24" s="319">
        <v>6</v>
      </c>
      <c r="B24" s="331" t="s">
        <v>666</v>
      </c>
      <c r="C24" s="334">
        <v>0.874</v>
      </c>
      <c r="D24" s="333">
        <v>39.268440000000005</v>
      </c>
      <c r="E24" s="405" t="s">
        <v>350</v>
      </c>
      <c r="F24" s="405" t="s">
        <v>350</v>
      </c>
      <c r="G24" s="402">
        <v>6.0000000000000001E-3</v>
      </c>
      <c r="H24" s="403">
        <v>0.26524999999999999</v>
      </c>
      <c r="I24" s="402">
        <v>0</v>
      </c>
      <c r="J24" s="402">
        <v>0</v>
      </c>
    </row>
    <row r="25" spans="1:11" x14ac:dyDescent="0.2">
      <c r="A25" s="319">
        <v>7</v>
      </c>
      <c r="B25" s="331" t="s">
        <v>980</v>
      </c>
      <c r="C25" s="334">
        <v>5.6940000000000007E-4</v>
      </c>
      <c r="D25" s="333">
        <v>183.77492000000001</v>
      </c>
      <c r="E25" s="405" t="s">
        <v>350</v>
      </c>
      <c r="F25" s="405" t="s">
        <v>350</v>
      </c>
      <c r="G25" s="402">
        <v>0</v>
      </c>
      <c r="H25" s="402">
        <v>0</v>
      </c>
      <c r="I25" s="333">
        <v>0</v>
      </c>
      <c r="J25" s="402">
        <v>0</v>
      </c>
    </row>
    <row r="26" spans="1:11" x14ac:dyDescent="0.2">
      <c r="A26" s="319">
        <v>8</v>
      </c>
      <c r="B26" s="331" t="s">
        <v>981</v>
      </c>
      <c r="C26" s="334">
        <v>0.38</v>
      </c>
      <c r="D26" s="333">
        <v>3.3538600000000001</v>
      </c>
      <c r="E26" s="405" t="s">
        <v>350</v>
      </c>
      <c r="F26" s="405" t="s">
        <v>350</v>
      </c>
      <c r="G26" s="402">
        <v>0.02</v>
      </c>
      <c r="H26" s="402">
        <v>0.16958000000000001</v>
      </c>
      <c r="I26" s="405">
        <v>0.01</v>
      </c>
      <c r="J26" s="402">
        <v>0.08</v>
      </c>
    </row>
    <row r="27" spans="1:11" x14ac:dyDescent="0.2">
      <c r="A27" s="319">
        <v>9</v>
      </c>
      <c r="B27" s="331" t="s">
        <v>982</v>
      </c>
      <c r="C27" s="333">
        <v>2486.15</v>
      </c>
      <c r="D27" s="298">
        <v>10800.990365</v>
      </c>
      <c r="E27" s="405" t="s">
        <v>350</v>
      </c>
      <c r="F27" s="405" t="s">
        <v>350</v>
      </c>
      <c r="G27" s="402">
        <v>619.9</v>
      </c>
      <c r="H27" s="407">
        <v>2681.0973100000001</v>
      </c>
      <c r="I27" s="405">
        <v>678.58</v>
      </c>
      <c r="J27" s="407">
        <v>2918.22</v>
      </c>
    </row>
    <row r="28" spans="1:11" x14ac:dyDescent="0.2">
      <c r="A28" s="319">
        <v>10</v>
      </c>
      <c r="B28" s="331" t="s">
        <v>671</v>
      </c>
      <c r="C28" s="333">
        <v>431.87225000000001</v>
      </c>
      <c r="D28" s="298">
        <v>5500.5853000000006</v>
      </c>
      <c r="E28" s="405" t="s">
        <v>350</v>
      </c>
      <c r="F28" s="405" t="s">
        <v>350</v>
      </c>
      <c r="G28" s="403">
        <v>69.427999999999997</v>
      </c>
      <c r="H28" s="402">
        <v>867.56117500000005</v>
      </c>
      <c r="I28" s="405">
        <v>82.326750000000004</v>
      </c>
      <c r="J28" s="407">
        <v>987.72</v>
      </c>
    </row>
    <row r="29" spans="1:11" x14ac:dyDescent="0.2">
      <c r="A29" s="319">
        <v>11</v>
      </c>
      <c r="B29" s="331" t="s">
        <v>689</v>
      </c>
      <c r="C29" s="333">
        <v>162.55000000000001</v>
      </c>
      <c r="D29" s="298">
        <v>1070.89049</v>
      </c>
      <c r="E29" s="405" t="s">
        <v>350</v>
      </c>
      <c r="F29" s="405" t="s">
        <v>350</v>
      </c>
      <c r="G29" s="402">
        <v>77.680000000000007</v>
      </c>
      <c r="H29" s="402">
        <v>513.57840999999996</v>
      </c>
      <c r="I29" s="405">
        <v>79.42</v>
      </c>
      <c r="J29" s="407">
        <v>520.89</v>
      </c>
    </row>
    <row r="30" spans="1:11" x14ac:dyDescent="0.2">
      <c r="A30" s="319">
        <v>12</v>
      </c>
      <c r="B30" s="331" t="s">
        <v>983</v>
      </c>
      <c r="C30" s="334">
        <v>5.5658000000000003</v>
      </c>
      <c r="D30" s="298">
        <v>64.489999999999995</v>
      </c>
      <c r="E30" s="405" t="s">
        <v>350</v>
      </c>
      <c r="F30" s="405" t="s">
        <v>350</v>
      </c>
      <c r="G30" s="405" t="s">
        <v>350</v>
      </c>
      <c r="H30" s="405" t="s">
        <v>350</v>
      </c>
      <c r="I30" s="405">
        <v>5.5658000000000003</v>
      </c>
      <c r="J30" s="407">
        <v>64.489999999999995</v>
      </c>
    </row>
    <row r="31" spans="1:11" x14ac:dyDescent="0.2">
      <c r="A31" s="319"/>
      <c r="B31" s="404" t="s">
        <v>984</v>
      </c>
      <c r="C31" s="408">
        <f>SUM(C19:C30)</f>
        <v>3087.8375053999998</v>
      </c>
      <c r="D31" s="408">
        <f>SUM(D19:D30)</f>
        <v>24807.836071000005</v>
      </c>
      <c r="E31" s="408" t="s">
        <v>350</v>
      </c>
      <c r="F31" s="408" t="s">
        <v>350</v>
      </c>
      <c r="G31" s="408">
        <f>SUM(G19:G30)</f>
        <v>767.15752999999995</v>
      </c>
      <c r="H31" s="408">
        <f>SUM(H19:H30)</f>
        <v>4775.796472</v>
      </c>
      <c r="I31" s="408">
        <f>SUM(I19:I30)</f>
        <v>845.96328999999992</v>
      </c>
      <c r="J31" s="408">
        <f>SUM(J19:J30)</f>
        <v>5012.6899999999996</v>
      </c>
    </row>
    <row r="32" spans="1:11" hidden="1" x14ac:dyDescent="0.2">
      <c r="A32" s="330" t="s">
        <v>985</v>
      </c>
      <c r="B32" s="657" t="s">
        <v>160</v>
      </c>
      <c r="C32" s="657"/>
      <c r="D32" s="657"/>
      <c r="E32" s="657"/>
      <c r="F32" s="657"/>
      <c r="G32" s="657"/>
      <c r="H32" s="657"/>
      <c r="I32" s="657"/>
      <c r="J32" s="657"/>
    </row>
    <row r="33" spans="1:10" hidden="1" x14ac:dyDescent="0.2">
      <c r="A33" s="319">
        <v>1</v>
      </c>
      <c r="B33" s="335" t="s">
        <v>663</v>
      </c>
      <c r="C33" s="335"/>
      <c r="D33" s="335"/>
      <c r="E33" s="403" t="s">
        <v>350</v>
      </c>
      <c r="F33" s="403" t="s">
        <v>350</v>
      </c>
      <c r="G33" s="403" t="s">
        <v>350</v>
      </c>
      <c r="H33" s="403" t="s">
        <v>350</v>
      </c>
      <c r="I33" s="335"/>
      <c r="J33" s="335"/>
    </row>
    <row r="34" spans="1:10" hidden="1" x14ac:dyDescent="0.2">
      <c r="A34" s="319">
        <v>2</v>
      </c>
      <c r="B34" s="335" t="s">
        <v>664</v>
      </c>
      <c r="C34" s="335"/>
      <c r="D34" s="335"/>
      <c r="E34" s="403" t="s">
        <v>350</v>
      </c>
      <c r="F34" s="403" t="s">
        <v>350</v>
      </c>
      <c r="G34" s="403" t="s">
        <v>350</v>
      </c>
      <c r="H34" s="403" t="s">
        <v>350</v>
      </c>
      <c r="I34" s="335"/>
      <c r="J34" s="335"/>
    </row>
    <row r="35" spans="1:10" ht="12.75" hidden="1" customHeight="1" x14ac:dyDescent="0.2">
      <c r="A35" s="336"/>
      <c r="B35" s="337" t="s">
        <v>986</v>
      </c>
      <c r="C35" s="338"/>
      <c r="D35" s="338">
        <v>696.19</v>
      </c>
      <c r="E35" s="403" t="s">
        <v>350</v>
      </c>
      <c r="F35" s="403" t="s">
        <v>350</v>
      </c>
      <c r="G35" s="403" t="s">
        <v>350</v>
      </c>
      <c r="H35" s="403" t="s">
        <v>350</v>
      </c>
      <c r="I35" s="338"/>
      <c r="J35" s="338">
        <v>696.19</v>
      </c>
    </row>
    <row r="36" spans="1:10" x14ac:dyDescent="0.2">
      <c r="A36" s="330" t="s">
        <v>985</v>
      </c>
      <c r="B36" s="656" t="s">
        <v>160</v>
      </c>
      <c r="C36" s="656"/>
      <c r="D36" s="656"/>
      <c r="E36" s="656"/>
      <c r="F36" s="656"/>
      <c r="G36" s="656"/>
      <c r="H36" s="656"/>
      <c r="I36" s="656"/>
      <c r="J36" s="656"/>
    </row>
    <row r="37" spans="1:10" x14ac:dyDescent="0.2">
      <c r="A37" s="319">
        <v>1</v>
      </c>
      <c r="B37" s="331" t="s">
        <v>663</v>
      </c>
      <c r="C37" s="405">
        <v>4.0890000000000004</v>
      </c>
      <c r="D37" s="405">
        <v>1532.0463399999996</v>
      </c>
      <c r="E37" s="405" t="s">
        <v>350</v>
      </c>
      <c r="F37" s="405" t="s">
        <v>350</v>
      </c>
      <c r="G37" s="409">
        <v>0.40700000000000003</v>
      </c>
      <c r="H37" s="405">
        <v>143.03487999999996</v>
      </c>
      <c r="I37" s="405">
        <v>3.4640000000000004</v>
      </c>
      <c r="J37" s="405">
        <v>1318.9200399999997</v>
      </c>
    </row>
    <row r="38" spans="1:10" x14ac:dyDescent="0.2">
      <c r="A38" s="319">
        <v>2</v>
      </c>
      <c r="B38" s="331" t="s">
        <v>987</v>
      </c>
      <c r="C38" s="405">
        <v>4.5352999999999994</v>
      </c>
      <c r="D38" s="405">
        <v>1495.2045429999998</v>
      </c>
      <c r="E38" s="405" t="s">
        <v>350</v>
      </c>
      <c r="F38" s="405" t="s">
        <v>350</v>
      </c>
      <c r="G38" s="405">
        <v>0.86189999999999989</v>
      </c>
      <c r="H38" s="405">
        <v>298.77197799999993</v>
      </c>
      <c r="I38" s="409">
        <v>0.20269999999999994</v>
      </c>
      <c r="J38" s="405">
        <v>76.182974000000002</v>
      </c>
    </row>
    <row r="39" spans="1:10" x14ac:dyDescent="0.2">
      <c r="A39" s="319">
        <v>3</v>
      </c>
      <c r="B39" s="331" t="s">
        <v>664</v>
      </c>
      <c r="C39" s="405">
        <v>5.94</v>
      </c>
      <c r="D39" s="405">
        <v>22.331526</v>
      </c>
      <c r="E39" s="405" t="s">
        <v>350</v>
      </c>
      <c r="F39" s="405" t="s">
        <v>350</v>
      </c>
      <c r="G39" s="405">
        <v>0.40700000000000003</v>
      </c>
      <c r="H39" s="405">
        <v>0.40700000000000003</v>
      </c>
      <c r="I39" s="300">
        <v>0.15</v>
      </c>
      <c r="J39" s="333">
        <v>0.65960099999999999</v>
      </c>
    </row>
    <row r="40" spans="1:10" x14ac:dyDescent="0.2">
      <c r="A40" s="319">
        <v>4</v>
      </c>
      <c r="B40" s="335" t="s">
        <v>988</v>
      </c>
      <c r="C40" s="409">
        <v>0.34283765347885409</v>
      </c>
      <c r="D40" s="405">
        <v>113.04580999999999</v>
      </c>
      <c r="E40" s="405" t="s">
        <v>350</v>
      </c>
      <c r="F40" s="405" t="s">
        <v>350</v>
      </c>
      <c r="G40" s="409">
        <v>6.3574351978171878E-2</v>
      </c>
      <c r="H40" s="405">
        <v>20</v>
      </c>
      <c r="I40" s="409">
        <v>0.15061391541609828</v>
      </c>
      <c r="J40" s="405">
        <v>47.129899999999999</v>
      </c>
    </row>
    <row r="41" spans="1:10" x14ac:dyDescent="0.2">
      <c r="A41" s="319">
        <v>5</v>
      </c>
      <c r="B41" s="335" t="s">
        <v>989</v>
      </c>
      <c r="C41" s="405">
        <v>5.8148703956343786</v>
      </c>
      <c r="D41" s="405">
        <v>195.45143099999999</v>
      </c>
      <c r="E41" s="405" t="s">
        <v>350</v>
      </c>
      <c r="F41" s="405" t="s">
        <v>350</v>
      </c>
      <c r="G41" s="405">
        <v>1.2578444747612549</v>
      </c>
      <c r="H41" s="405">
        <v>40.887600999999997</v>
      </c>
      <c r="I41" s="405">
        <v>1.4778990450204639</v>
      </c>
      <c r="J41" s="405">
        <v>46.079443999999988</v>
      </c>
    </row>
    <row r="42" spans="1:10" x14ac:dyDescent="0.2">
      <c r="A42" s="319"/>
      <c r="B42" s="404" t="s">
        <v>986</v>
      </c>
      <c r="C42" s="408">
        <f>SUM(C37:C41)</f>
        <v>20.722008049113231</v>
      </c>
      <c r="D42" s="408">
        <f>SUM(D37:D41)</f>
        <v>3358.0796499999997</v>
      </c>
      <c r="E42" s="408" t="s">
        <v>350</v>
      </c>
      <c r="F42" s="408" t="s">
        <v>350</v>
      </c>
      <c r="G42" s="408">
        <f>SUM(G37:G41)</f>
        <v>2.9973188267394271</v>
      </c>
      <c r="H42" s="408">
        <f>SUM(H37:H41)</f>
        <v>503.10145899999992</v>
      </c>
      <c r="I42" s="408">
        <f>SUM(I37:I41)</f>
        <v>5.4452129604365629</v>
      </c>
      <c r="J42" s="408">
        <f>SUM(J37:J41)</f>
        <v>1488.9719589999997</v>
      </c>
    </row>
    <row r="43" spans="1:10" x14ac:dyDescent="0.2">
      <c r="A43" s="236" t="str">
        <f>'[1]65'!A11</f>
        <v>$ indicates as on August 30, 2019</v>
      </c>
      <c r="B43" s="253"/>
      <c r="C43" s="253"/>
      <c r="D43" s="253"/>
      <c r="E43" s="253"/>
      <c r="F43" s="339"/>
      <c r="G43" s="339"/>
      <c r="H43" s="339"/>
      <c r="I43" s="339"/>
      <c r="J43" s="339"/>
    </row>
    <row r="44" spans="1:10" x14ac:dyDescent="0.2">
      <c r="A44" s="340" t="s">
        <v>990</v>
      </c>
      <c r="B44" s="658" t="s">
        <v>991</v>
      </c>
      <c r="C44" s="658"/>
      <c r="D44" s="658"/>
      <c r="E44" s="658"/>
      <c r="F44" s="658"/>
      <c r="G44" s="658"/>
      <c r="H44" s="658"/>
      <c r="I44" s="658"/>
      <c r="J44" s="658"/>
    </row>
    <row r="45" spans="1:10" ht="14.25" customHeight="1" x14ac:dyDescent="0.2">
      <c r="A45" s="340"/>
      <c r="B45" s="614" t="s">
        <v>992</v>
      </c>
      <c r="C45" s="614"/>
      <c r="D45" s="614"/>
      <c r="E45" s="614"/>
      <c r="F45" s="614"/>
      <c r="G45" s="614"/>
      <c r="H45" s="614"/>
      <c r="I45" s="614"/>
      <c r="J45" s="614"/>
    </row>
    <row r="46" spans="1:10" x14ac:dyDescent="0.2">
      <c r="A46" s="321" t="s">
        <v>993</v>
      </c>
      <c r="E46" s="341"/>
      <c r="F46" s="339"/>
      <c r="G46" s="339"/>
      <c r="H46" s="341"/>
      <c r="I46" s="341"/>
      <c r="J46" s="339"/>
    </row>
    <row r="47" spans="1:10" x14ac:dyDescent="0.2">
      <c r="A47" s="321"/>
      <c r="G47" s="312" t="s">
        <v>882</v>
      </c>
      <c r="H47" s="312" t="s">
        <v>882</v>
      </c>
    </row>
    <row r="49" spans="3:10" x14ac:dyDescent="0.2">
      <c r="C49" s="329"/>
      <c r="G49" s="329"/>
      <c r="I49" s="329"/>
    </row>
    <row r="50" spans="3:10" x14ac:dyDescent="0.2">
      <c r="C50" s="329"/>
      <c r="G50" s="329"/>
      <c r="I50" s="329"/>
    </row>
    <row r="52" spans="3:10" x14ac:dyDescent="0.2">
      <c r="H52" s="342"/>
      <c r="I52" s="343"/>
      <c r="J52" s="342"/>
    </row>
    <row r="53" spans="3:10" x14ac:dyDescent="0.2">
      <c r="I53" s="343"/>
    </row>
  </sheetData>
  <mergeCells count="12">
    <mergeCell ref="B45:J45"/>
    <mergeCell ref="A2:A3"/>
    <mergeCell ref="B2:B3"/>
    <mergeCell ref="C2:D2"/>
    <mergeCell ref="E2:F2"/>
    <mergeCell ref="G2:H2"/>
    <mergeCell ref="I2:J2"/>
    <mergeCell ref="B4:J4"/>
    <mergeCell ref="B18:J18"/>
    <mergeCell ref="B32:J32"/>
    <mergeCell ref="B36:J36"/>
    <mergeCell ref="B44:J44"/>
  </mergeCells>
  <pageMargins left="0.78431372549019618" right="0.78431372549019618" top="0.98039215686274517" bottom="0.98039215686274517" header="0.50980392156862753" footer="0.50980392156862753"/>
  <pageSetup paperSize="9" orientation="landscape" useFirstPageNumber="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zoomScaleNormal="100" workbookViewId="0">
      <selection activeCell="A30" sqref="A30"/>
    </sheetView>
  </sheetViews>
  <sheetFormatPr defaultRowHeight="12.75" x14ac:dyDescent="0.2"/>
  <cols>
    <col min="1" max="1" width="55.5703125" style="4" customWidth="1"/>
    <col min="2" max="2" width="15" style="4" customWidth="1"/>
    <col min="3" max="3" width="12.140625" style="4" customWidth="1"/>
    <col min="4" max="4" width="13" style="4" customWidth="1"/>
    <col min="5" max="5" width="10.5703125" style="4" bestFit="1" customWidth="1"/>
    <col min="6" max="6" width="10.7109375" style="4" bestFit="1" customWidth="1"/>
    <col min="7" max="7" width="9.140625" style="4" customWidth="1"/>
    <col min="8" max="8" width="10.140625" style="4" bestFit="1" customWidth="1"/>
    <col min="9" max="9" width="9.28515625" style="4" hidden="1" customWidth="1"/>
    <col min="10" max="12" width="9.140625" style="4" hidden="1" customWidth="1"/>
    <col min="13" max="13" width="10.140625" style="4" hidden="1" customWidth="1"/>
    <col min="14" max="16384" width="9.140625" style="4"/>
  </cols>
  <sheetData>
    <row r="1" spans="1:11" ht="15.75" x14ac:dyDescent="0.25">
      <c r="A1" s="344" t="str">
        <f>'[2]Data Summary'!$A$77</f>
        <v>Table 75:  Macro Economic Indicators</v>
      </c>
      <c r="B1" s="345"/>
      <c r="C1" s="345"/>
      <c r="D1" s="346"/>
      <c r="E1" s="666"/>
      <c r="F1" s="667"/>
      <c r="G1" s="347"/>
      <c r="H1" s="347"/>
      <c r="I1" s="348"/>
      <c r="K1" s="347"/>
    </row>
    <row r="2" spans="1:11" ht="15" x14ac:dyDescent="0.25">
      <c r="A2" s="668" t="s">
        <v>994</v>
      </c>
      <c r="B2" s="669"/>
      <c r="C2" s="669"/>
      <c r="D2" s="662"/>
      <c r="E2" s="670">
        <v>19010164</v>
      </c>
      <c r="F2" s="671"/>
      <c r="G2" s="349"/>
      <c r="H2" s="349"/>
      <c r="I2" s="349"/>
      <c r="K2" s="349"/>
    </row>
    <row r="3" spans="1:11" ht="15" x14ac:dyDescent="0.2">
      <c r="A3" s="672" t="s">
        <v>1040</v>
      </c>
      <c r="B3" s="669"/>
      <c r="C3" s="669"/>
      <c r="D3" s="662"/>
      <c r="E3" s="663">
        <v>30.1</v>
      </c>
      <c r="F3" s="664"/>
      <c r="G3" s="349"/>
      <c r="H3" s="350"/>
      <c r="I3" s="349"/>
      <c r="K3" s="349"/>
    </row>
    <row r="4" spans="1:11" ht="15" x14ac:dyDescent="0.2">
      <c r="A4" s="660" t="s">
        <v>995</v>
      </c>
      <c r="B4" s="661"/>
      <c r="C4" s="661"/>
      <c r="D4" s="662"/>
      <c r="E4" s="663">
        <v>32.299999999999997</v>
      </c>
      <c r="F4" s="664"/>
      <c r="G4" s="349"/>
      <c r="H4" s="349"/>
      <c r="I4" s="349"/>
      <c r="K4" s="349"/>
    </row>
    <row r="5" spans="1:11" ht="15" x14ac:dyDescent="0.2">
      <c r="A5" s="351" t="s">
        <v>996</v>
      </c>
      <c r="B5" s="352">
        <v>43556</v>
      </c>
      <c r="C5" s="352">
        <v>43586</v>
      </c>
      <c r="D5" s="352">
        <v>43617</v>
      </c>
      <c r="E5" s="352">
        <v>43647</v>
      </c>
      <c r="F5" s="352">
        <v>43678</v>
      </c>
      <c r="G5" s="349"/>
      <c r="H5" s="349"/>
      <c r="I5" s="349"/>
      <c r="K5" s="349"/>
    </row>
    <row r="6" spans="1:11" ht="15" x14ac:dyDescent="0.25">
      <c r="A6" s="353" t="s">
        <v>1041</v>
      </c>
      <c r="B6" s="354">
        <v>4</v>
      </c>
      <c r="C6" s="354">
        <v>4</v>
      </c>
      <c r="D6" s="354">
        <v>4</v>
      </c>
      <c r="E6" s="354">
        <v>4</v>
      </c>
      <c r="F6" s="354">
        <v>4</v>
      </c>
      <c r="G6" s="349"/>
      <c r="H6" s="349"/>
      <c r="I6" s="349"/>
      <c r="J6" s="4" t="s">
        <v>997</v>
      </c>
      <c r="K6" s="349" t="s">
        <v>998</v>
      </c>
    </row>
    <row r="7" spans="1:11" ht="15" x14ac:dyDescent="0.25">
      <c r="A7" s="355" t="s">
        <v>1042</v>
      </c>
      <c r="B7" s="356">
        <v>6</v>
      </c>
      <c r="C7" s="356">
        <v>6</v>
      </c>
      <c r="D7" s="356">
        <v>5.75</v>
      </c>
      <c r="E7" s="356">
        <v>5.75</v>
      </c>
      <c r="F7" s="356">
        <v>5.4</v>
      </c>
      <c r="G7" s="349"/>
      <c r="H7" s="349"/>
      <c r="I7" s="349"/>
      <c r="J7" s="4" t="s">
        <v>997</v>
      </c>
      <c r="K7" s="349"/>
    </row>
    <row r="8" spans="1:11" ht="16.5" x14ac:dyDescent="0.25">
      <c r="A8" s="357" t="s">
        <v>999</v>
      </c>
      <c r="B8" s="358">
        <v>154301.1</v>
      </c>
      <c r="C8" s="358">
        <v>154308.70000000001</v>
      </c>
      <c r="D8" s="358">
        <v>154143</v>
      </c>
      <c r="E8" s="358">
        <v>155663.79999999999</v>
      </c>
      <c r="F8" s="358">
        <f>15599362/100</f>
        <v>155993.62</v>
      </c>
      <c r="G8" s="349"/>
      <c r="H8" s="349"/>
      <c r="I8" s="349"/>
      <c r="J8" s="4" t="s">
        <v>1000</v>
      </c>
      <c r="K8" s="349"/>
    </row>
    <row r="9" spans="1:11" ht="15" x14ac:dyDescent="0.25">
      <c r="A9" s="355" t="s">
        <v>1001</v>
      </c>
      <c r="B9" s="358">
        <v>125309.8</v>
      </c>
      <c r="C9" s="358">
        <v>124985.5</v>
      </c>
      <c r="D9" s="358">
        <v>124905.8</v>
      </c>
      <c r="E9" s="358">
        <v>126491.3</v>
      </c>
      <c r="F9" s="358">
        <v>126802</v>
      </c>
      <c r="G9" s="359"/>
      <c r="H9" s="349"/>
      <c r="I9" s="349"/>
      <c r="J9" s="4" t="s">
        <v>1002</v>
      </c>
      <c r="K9" s="349"/>
    </row>
    <row r="10" spans="1:11" ht="15" x14ac:dyDescent="0.25">
      <c r="A10" s="360" t="s">
        <v>1003</v>
      </c>
      <c r="B10" s="358">
        <v>96450.6</v>
      </c>
      <c r="C10" s="358">
        <v>96225.9</v>
      </c>
      <c r="D10" s="358">
        <v>96485.7</v>
      </c>
      <c r="E10" s="358">
        <v>96569.4</v>
      </c>
      <c r="F10" s="358">
        <f>9682964/100</f>
        <v>96829.64</v>
      </c>
      <c r="G10" s="359"/>
      <c r="H10" s="349"/>
      <c r="I10" s="349"/>
      <c r="J10" s="4" t="s">
        <v>1002</v>
      </c>
      <c r="K10" s="349"/>
    </row>
    <row r="11" spans="1:11" ht="15.75" x14ac:dyDescent="0.25">
      <c r="A11" s="361" t="s">
        <v>1004</v>
      </c>
      <c r="B11" s="362"/>
      <c r="C11" s="362"/>
      <c r="D11" s="362"/>
      <c r="E11" s="362"/>
      <c r="F11" s="362"/>
      <c r="G11" s="359"/>
      <c r="H11" s="349"/>
      <c r="I11" s="349"/>
      <c r="K11" s="349"/>
    </row>
    <row r="12" spans="1:11" ht="15" x14ac:dyDescent="0.25">
      <c r="A12" s="363" t="s">
        <v>694</v>
      </c>
      <c r="B12" s="364">
        <v>6.16</v>
      </c>
      <c r="C12" s="364">
        <v>5.9</v>
      </c>
      <c r="D12" s="364">
        <v>5.78</v>
      </c>
      <c r="E12" s="364">
        <v>5.59</v>
      </c>
      <c r="F12" s="364">
        <v>5.36</v>
      </c>
      <c r="G12" s="359"/>
      <c r="H12" s="349"/>
      <c r="I12" s="349"/>
      <c r="J12" s="4" t="s">
        <v>997</v>
      </c>
      <c r="K12" s="349"/>
    </row>
    <row r="13" spans="1:11" ht="15" x14ac:dyDescent="0.25">
      <c r="A13" s="363" t="s">
        <v>695</v>
      </c>
      <c r="B13" s="356">
        <v>6.4</v>
      </c>
      <c r="C13" s="356">
        <v>6.19</v>
      </c>
      <c r="D13" s="356">
        <v>6.03</v>
      </c>
      <c r="E13" s="356">
        <v>5.74</v>
      </c>
      <c r="F13" s="356">
        <v>5.41</v>
      </c>
      <c r="G13" s="349"/>
      <c r="H13" s="349"/>
      <c r="I13" s="349"/>
      <c r="J13" s="4" t="s">
        <v>997</v>
      </c>
      <c r="K13" s="349"/>
    </row>
    <row r="14" spans="1:11" ht="15" x14ac:dyDescent="0.25">
      <c r="A14" s="363" t="s">
        <v>1043</v>
      </c>
      <c r="B14" s="365" t="s">
        <v>696</v>
      </c>
      <c r="C14" s="365" t="s">
        <v>696</v>
      </c>
      <c r="D14" s="365" t="s">
        <v>696</v>
      </c>
      <c r="E14" s="365" t="s">
        <v>696</v>
      </c>
      <c r="F14" s="365" t="s">
        <v>696</v>
      </c>
      <c r="G14" s="359"/>
      <c r="H14" s="349"/>
      <c r="I14" s="349"/>
      <c r="J14" s="4" t="s">
        <v>997</v>
      </c>
      <c r="K14" s="359"/>
    </row>
    <row r="15" spans="1:11" ht="15" x14ac:dyDescent="0.25">
      <c r="A15" s="366" t="s">
        <v>697</v>
      </c>
      <c r="B15" s="356" t="s">
        <v>698</v>
      </c>
      <c r="C15" s="356" t="s">
        <v>698</v>
      </c>
      <c r="D15" s="356" t="s">
        <v>699</v>
      </c>
      <c r="E15" s="356" t="s">
        <v>699</v>
      </c>
      <c r="F15" s="356" t="s">
        <v>700</v>
      </c>
      <c r="G15" s="359"/>
      <c r="H15" s="349"/>
      <c r="I15" s="349"/>
      <c r="J15" s="4" t="s">
        <v>997</v>
      </c>
      <c r="K15" s="359"/>
    </row>
    <row r="16" spans="1:11" ht="15.75" x14ac:dyDescent="0.25">
      <c r="A16" s="361" t="s">
        <v>1005</v>
      </c>
      <c r="B16" s="362"/>
      <c r="C16" s="362"/>
      <c r="D16" s="362"/>
      <c r="E16" s="362"/>
      <c r="F16" s="362"/>
      <c r="G16" s="359"/>
      <c r="H16" s="349"/>
      <c r="I16" s="349"/>
      <c r="K16" s="349"/>
    </row>
    <row r="17" spans="1:14" ht="15" x14ac:dyDescent="0.25">
      <c r="A17" s="367" t="s">
        <v>1006</v>
      </c>
      <c r="B17" s="368">
        <v>695982.81</v>
      </c>
      <c r="C17" s="368">
        <v>846355.18416197621</v>
      </c>
      <c r="D17" s="368">
        <v>642988.27491587889</v>
      </c>
      <c r="E17" s="368">
        <v>761069.6</v>
      </c>
      <c r="F17" s="368">
        <v>724437.91260778706</v>
      </c>
      <c r="G17" s="349"/>
      <c r="I17" s="369"/>
      <c r="K17" s="349" t="s">
        <v>1007</v>
      </c>
      <c r="L17" s="370"/>
      <c r="M17" s="371"/>
      <c r="N17" s="372"/>
    </row>
    <row r="18" spans="1:14" ht="15" x14ac:dyDescent="0.25">
      <c r="A18" s="373" t="s">
        <v>701</v>
      </c>
      <c r="B18" s="368">
        <v>15254028.060000001</v>
      </c>
      <c r="C18" s="368">
        <v>15438014.550000001</v>
      </c>
      <c r="D18" s="368">
        <v>15197087.369999999</v>
      </c>
      <c r="E18" s="368">
        <v>14147124.630000001</v>
      </c>
      <c r="F18" s="368">
        <v>14098451.66</v>
      </c>
      <c r="G18" s="349"/>
      <c r="I18" s="349"/>
      <c r="K18" s="349"/>
      <c r="L18" s="371"/>
    </row>
    <row r="19" spans="1:14" ht="15" x14ac:dyDescent="0.25">
      <c r="A19" s="373" t="s">
        <v>702</v>
      </c>
      <c r="B19" s="368">
        <v>15043275</v>
      </c>
      <c r="C19" s="368">
        <v>15254361.2937959</v>
      </c>
      <c r="D19" s="368">
        <v>15031415.431634599</v>
      </c>
      <c r="E19" s="368">
        <v>14005416.871057499</v>
      </c>
      <c r="F19" s="368">
        <v>13976168.086569199</v>
      </c>
      <c r="G19" s="349"/>
      <c r="H19" s="349"/>
      <c r="I19" s="349"/>
      <c r="K19" s="349" t="s">
        <v>1008</v>
      </c>
    </row>
    <row r="20" spans="1:14" ht="15" x14ac:dyDescent="0.25">
      <c r="A20" s="374" t="s">
        <v>703</v>
      </c>
      <c r="B20" s="358">
        <v>21193</v>
      </c>
      <c r="C20" s="358">
        <v>7920</v>
      </c>
      <c r="D20" s="358">
        <v>2596</v>
      </c>
      <c r="E20" s="358">
        <v>-12419</v>
      </c>
      <c r="F20" s="358">
        <v>-17592</v>
      </c>
      <c r="G20" s="349"/>
      <c r="H20" s="349"/>
      <c r="I20" s="349"/>
      <c r="K20" s="349" t="s">
        <v>1009</v>
      </c>
    </row>
    <row r="21" spans="1:14" ht="15.75" x14ac:dyDescent="0.25">
      <c r="A21" s="361" t="s">
        <v>704</v>
      </c>
      <c r="B21" s="362"/>
      <c r="C21" s="362"/>
      <c r="D21" s="362"/>
      <c r="E21" s="362"/>
      <c r="F21" s="362"/>
      <c r="G21" s="359"/>
      <c r="H21" s="349"/>
      <c r="I21" s="349"/>
      <c r="K21" s="349"/>
    </row>
    <row r="22" spans="1:14" ht="15" x14ac:dyDescent="0.25">
      <c r="A22" s="367" t="s">
        <v>705</v>
      </c>
      <c r="B22" s="368">
        <v>418515.3</v>
      </c>
      <c r="C22" s="368">
        <v>421867.8</v>
      </c>
      <c r="D22" s="368">
        <v>427678.8</v>
      </c>
      <c r="E22" s="368">
        <v>429649.3</v>
      </c>
      <c r="F22" s="368">
        <v>428604</v>
      </c>
      <c r="G22" s="349"/>
      <c r="H22" s="349"/>
      <c r="I22" s="349"/>
      <c r="J22" s="4" t="s">
        <v>1010</v>
      </c>
      <c r="K22" s="349"/>
    </row>
    <row r="23" spans="1:14" ht="15" x14ac:dyDescent="0.25">
      <c r="A23" s="373" t="s">
        <v>706</v>
      </c>
      <c r="B23" s="356">
        <v>70.14</v>
      </c>
      <c r="C23" s="356">
        <v>69.805800000000005</v>
      </c>
      <c r="D23" s="356">
        <v>68.918000000000006</v>
      </c>
      <c r="E23" s="356">
        <v>68.856899999999996</v>
      </c>
      <c r="F23" s="356">
        <v>71.758600000000001</v>
      </c>
      <c r="G23" s="349"/>
      <c r="H23" s="349"/>
      <c r="I23" s="349"/>
      <c r="K23" s="349"/>
    </row>
    <row r="24" spans="1:14" ht="15" x14ac:dyDescent="0.25">
      <c r="A24" s="373" t="s">
        <v>707</v>
      </c>
      <c r="B24" s="365">
        <v>78.13</v>
      </c>
      <c r="C24" s="365">
        <v>77.728800000000007</v>
      </c>
      <c r="D24" s="365">
        <v>78.357900000000001</v>
      </c>
      <c r="E24" s="365">
        <v>76.841999999999999</v>
      </c>
      <c r="F24" s="365">
        <v>79.239699999999999</v>
      </c>
      <c r="G24" s="349"/>
      <c r="H24" s="349"/>
      <c r="I24" s="349"/>
      <c r="K24" s="349"/>
    </row>
    <row r="25" spans="1:14" ht="15" x14ac:dyDescent="0.25">
      <c r="A25" s="374" t="s">
        <v>708</v>
      </c>
      <c r="B25" s="356">
        <v>4.28</v>
      </c>
      <c r="C25" s="356">
        <v>3.93</v>
      </c>
      <c r="D25" s="356">
        <v>4.7</v>
      </c>
      <c r="E25" s="356">
        <v>4.3099999999999996</v>
      </c>
      <c r="F25" s="356">
        <v>4.24</v>
      </c>
      <c r="G25" s="349"/>
      <c r="H25" s="349"/>
      <c r="I25" s="349"/>
      <c r="K25" s="349"/>
    </row>
    <row r="26" spans="1:14" ht="15.75" x14ac:dyDescent="0.25">
      <c r="A26" s="361" t="s">
        <v>709</v>
      </c>
      <c r="B26" s="362"/>
      <c r="C26" s="362"/>
      <c r="D26" s="362"/>
      <c r="E26" s="362"/>
      <c r="F26" s="362"/>
      <c r="G26" s="359"/>
      <c r="H26" s="349"/>
      <c r="I26" s="349"/>
      <c r="K26" s="349"/>
    </row>
    <row r="27" spans="1:14" ht="16.5" customHeight="1" x14ac:dyDescent="0.25">
      <c r="A27" s="367" t="s">
        <v>1011</v>
      </c>
      <c r="B27" s="375">
        <v>510</v>
      </c>
      <c r="C27" s="375">
        <v>1360</v>
      </c>
      <c r="D27" s="375">
        <v>2040</v>
      </c>
      <c r="E27" s="375">
        <v>2720</v>
      </c>
      <c r="F27" s="375">
        <f>240000/100</f>
        <v>2400</v>
      </c>
      <c r="G27" s="349"/>
      <c r="H27" s="349"/>
      <c r="I27" s="349"/>
      <c r="J27" s="4" t="s">
        <v>1010</v>
      </c>
      <c r="K27" s="349"/>
    </row>
    <row r="28" spans="1:14" ht="15" x14ac:dyDescent="0.25">
      <c r="A28" s="373" t="s">
        <v>710</v>
      </c>
      <c r="B28" s="365">
        <v>120.9</v>
      </c>
      <c r="C28" s="365">
        <v>121.2</v>
      </c>
      <c r="D28" s="365">
        <v>121.5</v>
      </c>
      <c r="E28" s="365">
        <v>121.2</v>
      </c>
      <c r="F28" s="365" t="s">
        <v>711</v>
      </c>
      <c r="G28" s="349"/>
      <c r="H28" s="349"/>
      <c r="I28" s="349"/>
      <c r="K28" s="4" t="s">
        <v>1012</v>
      </c>
    </row>
    <row r="29" spans="1:14" ht="15" x14ac:dyDescent="0.25">
      <c r="A29" s="373" t="s">
        <v>712</v>
      </c>
      <c r="B29" s="365">
        <v>141.19999999999999</v>
      </c>
      <c r="C29" s="365">
        <v>142</v>
      </c>
      <c r="D29" s="365">
        <v>142.9</v>
      </c>
      <c r="E29" s="365">
        <v>144.19999999999999</v>
      </c>
      <c r="F29" s="365" t="s">
        <v>711</v>
      </c>
      <c r="G29" s="349"/>
      <c r="H29" s="349"/>
      <c r="I29" s="349"/>
      <c r="K29" s="4" t="s">
        <v>1013</v>
      </c>
    </row>
    <row r="30" spans="1:14" ht="15.75" x14ac:dyDescent="0.25">
      <c r="A30" s="361" t="s">
        <v>1044</v>
      </c>
      <c r="B30" s="362"/>
      <c r="C30" s="362"/>
      <c r="D30" s="362"/>
      <c r="E30" s="362"/>
      <c r="F30" s="362"/>
      <c r="G30" s="359"/>
      <c r="H30" s="349"/>
      <c r="I30" s="349"/>
    </row>
    <row r="31" spans="1:14" ht="15" x14ac:dyDescent="0.25">
      <c r="A31" s="367" t="s">
        <v>713</v>
      </c>
      <c r="B31" s="365">
        <v>127.9</v>
      </c>
      <c r="C31" s="365">
        <v>135.5</v>
      </c>
      <c r="D31" s="365">
        <v>130.19999999999999</v>
      </c>
      <c r="E31" s="365" t="s">
        <v>711</v>
      </c>
      <c r="F31" s="365" t="s">
        <v>711</v>
      </c>
      <c r="G31" s="349"/>
      <c r="H31" s="349"/>
      <c r="I31" s="349"/>
      <c r="K31" s="4" t="s">
        <v>1013</v>
      </c>
    </row>
    <row r="32" spans="1:14" ht="15" x14ac:dyDescent="0.25">
      <c r="A32" s="373" t="s">
        <v>714</v>
      </c>
      <c r="B32" s="365">
        <v>107.8</v>
      </c>
      <c r="C32" s="365">
        <v>110.2</v>
      </c>
      <c r="D32" s="365">
        <v>106.6</v>
      </c>
      <c r="E32" s="365" t="s">
        <v>711</v>
      </c>
      <c r="F32" s="365" t="s">
        <v>711</v>
      </c>
      <c r="G32" s="349"/>
      <c r="H32" s="349"/>
      <c r="I32" s="349"/>
      <c r="K32" s="376"/>
    </row>
    <row r="33" spans="1:11" ht="15" x14ac:dyDescent="0.25">
      <c r="A33" s="373" t="s">
        <v>715</v>
      </c>
      <c r="B33" s="365">
        <v>128</v>
      </c>
      <c r="C33" s="365">
        <v>135.9</v>
      </c>
      <c r="D33" s="365">
        <v>130.1</v>
      </c>
      <c r="E33" s="365" t="s">
        <v>711</v>
      </c>
      <c r="F33" s="365" t="s">
        <v>711</v>
      </c>
      <c r="G33" s="349"/>
      <c r="H33" s="349"/>
      <c r="I33" s="349"/>
      <c r="K33" s="376"/>
    </row>
    <row r="34" spans="1:11" ht="15" x14ac:dyDescent="0.25">
      <c r="A34" s="374" t="s">
        <v>716</v>
      </c>
      <c r="B34" s="365">
        <v>162.9</v>
      </c>
      <c r="C34" s="365">
        <v>176.9</v>
      </c>
      <c r="D34" s="365">
        <v>173</v>
      </c>
      <c r="E34" s="365" t="s">
        <v>711</v>
      </c>
      <c r="F34" s="365" t="s">
        <v>711</v>
      </c>
      <c r="G34" s="349"/>
      <c r="H34" s="349"/>
      <c r="I34" s="349"/>
      <c r="K34" s="376"/>
    </row>
    <row r="35" spans="1:11" ht="15.75" x14ac:dyDescent="0.25">
      <c r="A35" s="361" t="s">
        <v>717</v>
      </c>
      <c r="B35" s="362"/>
      <c r="C35" s="362"/>
      <c r="D35" s="362"/>
      <c r="E35" s="362"/>
      <c r="F35" s="362"/>
      <c r="G35" s="359"/>
      <c r="H35" s="349"/>
      <c r="I35" s="349"/>
      <c r="K35" s="349"/>
    </row>
    <row r="36" spans="1:11" ht="15" x14ac:dyDescent="0.25">
      <c r="A36" s="377" t="s">
        <v>718</v>
      </c>
      <c r="B36" s="378">
        <v>26073.47</v>
      </c>
      <c r="C36" s="378">
        <v>29994.46</v>
      </c>
      <c r="D36" s="378">
        <v>25012.28</v>
      </c>
      <c r="E36" s="378">
        <v>26332.63</v>
      </c>
      <c r="F36" s="354" t="s">
        <v>711</v>
      </c>
      <c r="G36" s="349"/>
      <c r="H36" s="349"/>
      <c r="I36" s="349"/>
      <c r="K36" s="379" t="s">
        <v>1014</v>
      </c>
    </row>
    <row r="37" spans="1:11" ht="15" x14ac:dyDescent="0.25">
      <c r="A37" s="380" t="s">
        <v>719</v>
      </c>
      <c r="B37" s="381">
        <v>41400.5</v>
      </c>
      <c r="C37" s="381">
        <v>45354</v>
      </c>
      <c r="D37" s="381">
        <v>40290.25</v>
      </c>
      <c r="E37" s="381">
        <v>39759.699999999997</v>
      </c>
      <c r="F37" s="365" t="s">
        <v>711</v>
      </c>
      <c r="G37" s="382"/>
      <c r="H37" s="382"/>
      <c r="J37" s="382"/>
    </row>
    <row r="38" spans="1:11" ht="15" x14ac:dyDescent="0.25">
      <c r="A38" s="383" t="s">
        <v>720</v>
      </c>
      <c r="B38" s="384">
        <f>B36-B37</f>
        <v>-15327.029999999999</v>
      </c>
      <c r="C38" s="384">
        <f>C36-C37</f>
        <v>-15359.54</v>
      </c>
      <c r="D38" s="384">
        <f>D36-D37</f>
        <v>-15277.970000000001</v>
      </c>
      <c r="E38" s="384">
        <f>E36-E37</f>
        <v>-13427.069999999996</v>
      </c>
      <c r="F38" s="385" t="s">
        <v>711</v>
      </c>
      <c r="G38" s="382"/>
      <c r="H38" s="382"/>
      <c r="J38" s="382"/>
    </row>
    <row r="39" spans="1:11" x14ac:dyDescent="0.2">
      <c r="A39" s="665" t="s">
        <v>234</v>
      </c>
      <c r="B39" s="665"/>
      <c r="C39" s="665"/>
      <c r="D39" s="665"/>
      <c r="E39" s="382"/>
      <c r="F39" s="382"/>
      <c r="G39" s="382"/>
      <c r="H39" s="382"/>
      <c r="J39" s="382"/>
    </row>
    <row r="40" spans="1:11" x14ac:dyDescent="0.2">
      <c r="A40" s="659" t="s">
        <v>1015</v>
      </c>
      <c r="B40" s="659"/>
      <c r="C40" s="659"/>
      <c r="D40" s="659"/>
      <c r="E40" s="659"/>
      <c r="F40" s="659"/>
      <c r="G40" s="382"/>
      <c r="H40" s="382"/>
      <c r="I40" s="382"/>
      <c r="K40" s="382"/>
    </row>
    <row r="41" spans="1:11" x14ac:dyDescent="0.2">
      <c r="A41" s="386" t="s">
        <v>721</v>
      </c>
      <c r="B41" s="387"/>
      <c r="C41" s="387"/>
      <c r="D41" s="387"/>
      <c r="E41" s="387"/>
      <c r="F41" s="387"/>
      <c r="G41" s="382"/>
    </row>
    <row r="42" spans="1:11" x14ac:dyDescent="0.2">
      <c r="A42" s="659" t="s">
        <v>722</v>
      </c>
      <c r="B42" s="659"/>
      <c r="C42" s="659"/>
      <c r="D42" s="659"/>
      <c r="E42" s="659"/>
      <c r="F42" s="659"/>
      <c r="G42" s="382"/>
    </row>
    <row r="43" spans="1:11" x14ac:dyDescent="0.2">
      <c r="A43" s="659" t="s">
        <v>725</v>
      </c>
      <c r="B43" s="659"/>
      <c r="C43" s="659"/>
      <c r="D43" s="659"/>
      <c r="E43" s="659"/>
      <c r="F43" s="659"/>
      <c r="G43" s="382"/>
    </row>
    <row r="44" spans="1:11" x14ac:dyDescent="0.2">
      <c r="A44" s="659" t="s">
        <v>723</v>
      </c>
      <c r="B44" s="659"/>
      <c r="C44" s="659"/>
      <c r="D44" s="659"/>
      <c r="E44" s="659"/>
      <c r="F44" s="659"/>
      <c r="G44" s="382"/>
      <c r="H44" s="382"/>
      <c r="I44" s="382"/>
      <c r="K44" s="382"/>
    </row>
    <row r="45" spans="1:11" x14ac:dyDescent="0.2">
      <c r="A45" s="388" t="s">
        <v>724</v>
      </c>
      <c r="B45" s="388"/>
      <c r="C45" s="388"/>
      <c r="D45" s="349"/>
      <c r="E45" s="349"/>
      <c r="F45" s="349"/>
      <c r="G45" s="389"/>
      <c r="H45" s="389"/>
      <c r="I45" s="389"/>
      <c r="K45" s="389"/>
    </row>
  </sheetData>
  <mergeCells count="12">
    <mergeCell ref="E1:F1"/>
    <mergeCell ref="A2:D2"/>
    <mergeCell ref="E2:F2"/>
    <mergeCell ref="A3:D3"/>
    <mergeCell ref="E3:F3"/>
    <mergeCell ref="A43:F43"/>
    <mergeCell ref="A44:F44"/>
    <mergeCell ref="A4:D4"/>
    <mergeCell ref="E4:F4"/>
    <mergeCell ref="A40:F40"/>
    <mergeCell ref="A39:D39"/>
    <mergeCell ref="A42:F42"/>
  </mergeCells>
  <hyperlinks>
    <hyperlink ref="A13" location="_edn3" display="_edn3"/>
  </hyperlinks>
  <pageMargins left="0.78431372549019618" right="0.78431372549019618" top="0.98039215686274517" bottom="0.98039215686274517" header="0.50980392156862753" footer="0.50980392156862753"/>
  <pageSetup paperSize="9" orientation="portrait" useFirstPageNumber="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zoomScaleNormal="100" workbookViewId="0">
      <selection activeCell="A28" sqref="A28"/>
    </sheetView>
  </sheetViews>
  <sheetFormatPr defaultRowHeight="15" x14ac:dyDescent="0.25"/>
  <cols>
    <col min="1" max="1" width="31.5703125" style="93" customWidth="1"/>
    <col min="2" max="2" width="7.5703125" style="93" customWidth="1"/>
    <col min="3" max="3" width="11.7109375" style="93" customWidth="1"/>
    <col min="4" max="4" width="9.7109375" style="93" customWidth="1"/>
    <col min="5" max="6" width="10.7109375" style="93" customWidth="1"/>
    <col min="7" max="7" width="9.42578125" style="93" customWidth="1"/>
    <col min="8" max="8" width="4.7109375" style="93" bestFit="1" customWidth="1"/>
    <col min="9" max="16384" width="9.140625" style="93"/>
  </cols>
  <sheetData>
    <row r="1" spans="1:7" x14ac:dyDescent="0.25">
      <c r="A1" s="447" t="s">
        <v>739</v>
      </c>
      <c r="B1" s="447"/>
      <c r="C1" s="447"/>
      <c r="D1" s="447"/>
      <c r="E1" s="447"/>
      <c r="F1" s="447"/>
      <c r="G1" s="447"/>
    </row>
    <row r="2" spans="1:7" s="100" customFormat="1" x14ac:dyDescent="0.25">
      <c r="A2" s="449" t="s">
        <v>129</v>
      </c>
      <c r="B2" s="444" t="s">
        <v>24</v>
      </c>
      <c r="C2" s="444"/>
      <c r="D2" s="444" t="s">
        <v>25</v>
      </c>
      <c r="E2" s="444"/>
      <c r="F2" s="450">
        <v>43678</v>
      </c>
      <c r="G2" s="450"/>
    </row>
    <row r="3" spans="1:7" s="100" customFormat="1" ht="38.25" x14ac:dyDescent="0.2">
      <c r="A3" s="449"/>
      <c r="B3" s="119" t="s">
        <v>124</v>
      </c>
      <c r="C3" s="120" t="s">
        <v>740</v>
      </c>
      <c r="D3" s="119" t="s">
        <v>124</v>
      </c>
      <c r="E3" s="120" t="s">
        <v>740</v>
      </c>
      <c r="F3" s="119" t="s">
        <v>124</v>
      </c>
      <c r="G3" s="120" t="s">
        <v>726</v>
      </c>
    </row>
    <row r="4" spans="1:7" s="100" customFormat="1" x14ac:dyDescent="0.2">
      <c r="A4" s="121" t="s">
        <v>741</v>
      </c>
      <c r="B4" s="122" t="s">
        <v>742</v>
      </c>
      <c r="C4" s="123" t="s">
        <v>742</v>
      </c>
      <c r="D4" s="122">
        <v>0</v>
      </c>
      <c r="E4" s="123">
        <v>0</v>
      </c>
      <c r="F4" s="122">
        <v>0</v>
      </c>
      <c r="G4" s="123">
        <v>0</v>
      </c>
    </row>
    <row r="5" spans="1:7" s="100" customFormat="1" x14ac:dyDescent="0.2">
      <c r="A5" s="121" t="s">
        <v>743</v>
      </c>
      <c r="B5" s="122">
        <v>1</v>
      </c>
      <c r="C5" s="123">
        <v>9</v>
      </c>
      <c r="D5" s="122">
        <v>1</v>
      </c>
      <c r="E5" s="123">
        <v>12.21</v>
      </c>
      <c r="F5" s="122">
        <v>0</v>
      </c>
      <c r="G5" s="123">
        <v>0</v>
      </c>
    </row>
    <row r="6" spans="1:7" s="100" customFormat="1" x14ac:dyDescent="0.2">
      <c r="A6" s="121" t="s">
        <v>744</v>
      </c>
      <c r="B6" s="122">
        <v>1</v>
      </c>
      <c r="C6" s="123">
        <v>1131</v>
      </c>
      <c r="D6" s="122">
        <v>1</v>
      </c>
      <c r="E6" s="123">
        <v>1189.8499999999999</v>
      </c>
      <c r="F6" s="122">
        <v>1</v>
      </c>
      <c r="G6" s="123">
        <v>1189.8499999999999</v>
      </c>
    </row>
    <row r="7" spans="1:7" s="100" customFormat="1" x14ac:dyDescent="0.2">
      <c r="A7" s="121" t="s">
        <v>745</v>
      </c>
      <c r="B7" s="122">
        <v>4</v>
      </c>
      <c r="C7" s="123">
        <v>542</v>
      </c>
      <c r="D7" s="122">
        <v>1</v>
      </c>
      <c r="E7" s="123">
        <v>12.84</v>
      </c>
      <c r="F7" s="122">
        <v>0</v>
      </c>
      <c r="G7" s="123">
        <v>0</v>
      </c>
    </row>
    <row r="8" spans="1:7" s="100" customFormat="1" x14ac:dyDescent="0.2">
      <c r="A8" s="121" t="s">
        <v>746</v>
      </c>
      <c r="B8" s="122">
        <v>4</v>
      </c>
      <c r="C8" s="123">
        <v>622</v>
      </c>
      <c r="D8" s="122">
        <v>3</v>
      </c>
      <c r="E8" s="123">
        <v>141.13999999999999</v>
      </c>
      <c r="F8" s="122">
        <v>0</v>
      </c>
      <c r="G8" s="123">
        <v>0</v>
      </c>
    </row>
    <row r="9" spans="1:7" s="100" customFormat="1" x14ac:dyDescent="0.2">
      <c r="A9" s="121" t="s">
        <v>747</v>
      </c>
      <c r="B9" s="122">
        <v>2</v>
      </c>
      <c r="C9" s="123">
        <v>59</v>
      </c>
      <c r="D9" s="122">
        <v>5</v>
      </c>
      <c r="E9" s="123">
        <v>539.96999999999991</v>
      </c>
      <c r="F9" s="122">
        <v>1</v>
      </c>
      <c r="G9" s="123">
        <v>6.18</v>
      </c>
    </row>
    <row r="10" spans="1:7" s="100" customFormat="1" x14ac:dyDescent="0.2">
      <c r="A10" s="121" t="s">
        <v>748</v>
      </c>
      <c r="B10" s="122">
        <v>8</v>
      </c>
      <c r="C10" s="123">
        <v>266</v>
      </c>
      <c r="D10" s="122">
        <v>5</v>
      </c>
      <c r="E10" s="123">
        <v>4217.9735999999994</v>
      </c>
      <c r="F10" s="122">
        <v>2</v>
      </c>
      <c r="G10" s="123">
        <v>2850.99</v>
      </c>
    </row>
    <row r="11" spans="1:7" s="100" customFormat="1" x14ac:dyDescent="0.2">
      <c r="A11" s="121" t="s">
        <v>749</v>
      </c>
      <c r="B11" s="122">
        <v>9</v>
      </c>
      <c r="C11" s="123">
        <v>467</v>
      </c>
      <c r="D11" s="122">
        <v>1</v>
      </c>
      <c r="E11" s="123">
        <v>477.11</v>
      </c>
      <c r="F11" s="122">
        <v>0</v>
      </c>
      <c r="G11" s="122">
        <v>0</v>
      </c>
    </row>
    <row r="12" spans="1:7" s="100" customFormat="1" x14ac:dyDescent="0.2">
      <c r="A12" s="121" t="s">
        <v>750</v>
      </c>
      <c r="B12" s="122">
        <v>1</v>
      </c>
      <c r="C12" s="123">
        <v>1</v>
      </c>
      <c r="D12" s="122">
        <v>1</v>
      </c>
      <c r="E12" s="123">
        <v>2.27</v>
      </c>
      <c r="F12" s="122">
        <v>0</v>
      </c>
      <c r="G12" s="122">
        <v>0</v>
      </c>
    </row>
    <row r="13" spans="1:7" s="100" customFormat="1" x14ac:dyDescent="0.2">
      <c r="A13" s="121" t="s">
        <v>751</v>
      </c>
      <c r="B13" s="122">
        <v>4</v>
      </c>
      <c r="C13" s="123">
        <v>3739</v>
      </c>
      <c r="D13" s="122">
        <v>0</v>
      </c>
      <c r="E13" s="123">
        <v>0</v>
      </c>
      <c r="F13" s="122">
        <v>0</v>
      </c>
      <c r="G13" s="122">
        <v>0</v>
      </c>
    </row>
    <row r="14" spans="1:7" s="100" customFormat="1" x14ac:dyDescent="0.2">
      <c r="A14" s="121" t="s">
        <v>752</v>
      </c>
      <c r="B14" s="122">
        <v>4</v>
      </c>
      <c r="C14" s="123">
        <v>90</v>
      </c>
      <c r="D14" s="122">
        <v>0</v>
      </c>
      <c r="E14" s="123">
        <v>0</v>
      </c>
      <c r="F14" s="122">
        <v>0</v>
      </c>
      <c r="G14" s="122">
        <v>0</v>
      </c>
    </row>
    <row r="15" spans="1:7" s="100" customFormat="1" x14ac:dyDescent="0.2">
      <c r="A15" s="121" t="s">
        <v>753</v>
      </c>
      <c r="B15" s="122">
        <v>3</v>
      </c>
      <c r="C15" s="123">
        <v>58</v>
      </c>
      <c r="D15" s="122">
        <v>2</v>
      </c>
      <c r="E15" s="123">
        <v>1242.2</v>
      </c>
      <c r="F15" s="122">
        <v>0</v>
      </c>
      <c r="G15" s="122">
        <v>0</v>
      </c>
    </row>
    <row r="16" spans="1:7" s="100" customFormat="1" x14ac:dyDescent="0.2">
      <c r="A16" s="121" t="s">
        <v>754</v>
      </c>
      <c r="B16" s="122">
        <v>3</v>
      </c>
      <c r="C16" s="123">
        <v>1647</v>
      </c>
      <c r="D16" s="122">
        <v>0</v>
      </c>
      <c r="E16" s="123">
        <v>0</v>
      </c>
      <c r="F16" s="122">
        <v>0</v>
      </c>
      <c r="G16" s="122">
        <v>0</v>
      </c>
    </row>
    <row r="17" spans="1:15" s="100" customFormat="1" x14ac:dyDescent="0.2">
      <c r="A17" s="121" t="s">
        <v>755</v>
      </c>
      <c r="B17" s="122">
        <v>2</v>
      </c>
      <c r="C17" s="123">
        <v>45</v>
      </c>
      <c r="D17" s="122">
        <v>1</v>
      </c>
      <c r="E17" s="123">
        <v>459</v>
      </c>
      <c r="F17" s="122">
        <v>0</v>
      </c>
      <c r="G17" s="122">
        <v>0</v>
      </c>
    </row>
    <row r="18" spans="1:15" s="100" customFormat="1" x14ac:dyDescent="0.2">
      <c r="A18" s="121" t="s">
        <v>756</v>
      </c>
      <c r="B18" s="122" t="s">
        <v>757</v>
      </c>
      <c r="C18" s="123" t="s">
        <v>757</v>
      </c>
      <c r="D18" s="122">
        <v>0</v>
      </c>
      <c r="E18" s="123">
        <v>0</v>
      </c>
      <c r="F18" s="122">
        <v>0</v>
      </c>
      <c r="G18" s="122">
        <v>0</v>
      </c>
    </row>
    <row r="19" spans="1:15" s="100" customFormat="1" x14ac:dyDescent="0.2">
      <c r="A19" s="121" t="s">
        <v>758</v>
      </c>
      <c r="B19" s="122">
        <v>1</v>
      </c>
      <c r="C19" s="123">
        <v>10</v>
      </c>
      <c r="D19" s="122">
        <v>0</v>
      </c>
      <c r="E19" s="123">
        <v>0</v>
      </c>
      <c r="F19" s="122">
        <v>0</v>
      </c>
      <c r="G19" s="122">
        <v>0</v>
      </c>
    </row>
    <row r="20" spans="1:15" s="100" customFormat="1" x14ac:dyDescent="0.2">
      <c r="A20" s="121" t="s">
        <v>759</v>
      </c>
      <c r="B20" s="122">
        <v>2</v>
      </c>
      <c r="C20" s="123">
        <v>39</v>
      </c>
      <c r="D20" s="122">
        <v>0</v>
      </c>
      <c r="E20" s="123">
        <v>0</v>
      </c>
      <c r="F20" s="122">
        <v>0</v>
      </c>
      <c r="G20" s="122">
        <v>0</v>
      </c>
    </row>
    <row r="21" spans="1:15" s="100" customFormat="1" x14ac:dyDescent="0.2">
      <c r="A21" s="121" t="s">
        <v>760</v>
      </c>
      <c r="B21" s="122" t="s">
        <v>757</v>
      </c>
      <c r="C21" s="123" t="s">
        <v>742</v>
      </c>
      <c r="D21" s="122">
        <v>0</v>
      </c>
      <c r="E21" s="123">
        <v>0</v>
      </c>
      <c r="F21" s="122">
        <v>0</v>
      </c>
      <c r="G21" s="122">
        <v>0</v>
      </c>
    </row>
    <row r="22" spans="1:15" s="100" customFormat="1" x14ac:dyDescent="0.2">
      <c r="A22" s="121" t="s">
        <v>761</v>
      </c>
      <c r="B22" s="122" t="s">
        <v>742</v>
      </c>
      <c r="C22" s="123" t="s">
        <v>742</v>
      </c>
      <c r="D22" s="122">
        <v>1</v>
      </c>
      <c r="E22" s="123">
        <v>6.58</v>
      </c>
      <c r="F22" s="122">
        <v>0</v>
      </c>
      <c r="G22" s="122">
        <v>0</v>
      </c>
    </row>
    <row r="23" spans="1:15" s="100" customFormat="1" x14ac:dyDescent="0.2">
      <c r="A23" s="121" t="s">
        <v>762</v>
      </c>
      <c r="B23" s="122" t="s">
        <v>742</v>
      </c>
      <c r="C23" s="123" t="s">
        <v>742</v>
      </c>
      <c r="D23" s="122">
        <v>0</v>
      </c>
      <c r="E23" s="123">
        <v>0</v>
      </c>
      <c r="F23" s="122">
        <v>0</v>
      </c>
      <c r="G23" s="122">
        <v>0</v>
      </c>
    </row>
    <row r="24" spans="1:15" s="100" customFormat="1" x14ac:dyDescent="0.2">
      <c r="A24" s="121" t="s">
        <v>763</v>
      </c>
      <c r="B24" s="122" t="s">
        <v>742</v>
      </c>
      <c r="C24" s="123" t="s">
        <v>757</v>
      </c>
      <c r="D24" s="122">
        <v>4</v>
      </c>
      <c r="E24" s="123">
        <v>49412.832543999997</v>
      </c>
      <c r="F24" s="122">
        <v>0</v>
      </c>
      <c r="G24" s="122">
        <v>0</v>
      </c>
    </row>
    <row r="25" spans="1:15" s="100" customFormat="1" x14ac:dyDescent="0.2">
      <c r="A25" s="121" t="s">
        <v>764</v>
      </c>
      <c r="B25" s="122">
        <v>10</v>
      </c>
      <c r="C25" s="123">
        <v>1321</v>
      </c>
      <c r="D25" s="122">
        <v>1</v>
      </c>
      <c r="E25" s="123">
        <v>24.8</v>
      </c>
      <c r="F25" s="122">
        <v>0</v>
      </c>
      <c r="G25" s="122">
        <v>0</v>
      </c>
    </row>
    <row r="26" spans="1:15" s="100" customFormat="1" x14ac:dyDescent="0.2">
      <c r="A26" s="121" t="s">
        <v>765</v>
      </c>
      <c r="B26" s="122">
        <v>74</v>
      </c>
      <c r="C26" s="123">
        <v>8189</v>
      </c>
      <c r="D26" s="122">
        <v>12</v>
      </c>
      <c r="E26" s="123">
        <v>1713.8400000000001</v>
      </c>
      <c r="F26" s="122">
        <v>1</v>
      </c>
      <c r="G26" s="123">
        <v>101.91</v>
      </c>
    </row>
    <row r="27" spans="1:15" s="127" customFormat="1" x14ac:dyDescent="0.25">
      <c r="A27" s="124" t="s">
        <v>104</v>
      </c>
      <c r="B27" s="125">
        <v>133</v>
      </c>
      <c r="C27" s="126">
        <v>18235</v>
      </c>
      <c r="D27" s="125">
        <v>39</v>
      </c>
      <c r="E27" s="126">
        <v>59452.616144</v>
      </c>
      <c r="F27" s="125">
        <v>5</v>
      </c>
      <c r="G27" s="126">
        <v>4148.9299999999994</v>
      </c>
    </row>
    <row r="28" spans="1:15" s="101" customFormat="1" ht="12" x14ac:dyDescent="0.2">
      <c r="A28" s="399" t="s">
        <v>157</v>
      </c>
      <c r="B28" s="399"/>
      <c r="C28" s="399"/>
      <c r="D28" s="399"/>
      <c r="E28" s="399"/>
      <c r="F28" s="399"/>
      <c r="G28" s="399"/>
      <c r="H28" s="399"/>
      <c r="I28" s="399"/>
      <c r="J28" s="399"/>
      <c r="K28" s="399"/>
      <c r="L28" s="399"/>
      <c r="M28" s="399"/>
      <c r="N28" s="399"/>
      <c r="O28" s="399"/>
    </row>
    <row r="29" spans="1:15" s="101" customFormat="1" ht="12" x14ac:dyDescent="0.2">
      <c r="A29" s="448" t="s">
        <v>80</v>
      </c>
      <c r="B29" s="448"/>
      <c r="C29" s="448"/>
      <c r="D29" s="448"/>
      <c r="E29" s="448"/>
      <c r="F29" s="448"/>
      <c r="G29" s="448"/>
    </row>
    <row r="30" spans="1:15" s="100" customFormat="1" x14ac:dyDescent="0.2"/>
  </sheetData>
  <mergeCells count="6">
    <mergeCell ref="A29:G29"/>
    <mergeCell ref="A2:A3"/>
    <mergeCell ref="B2:C2"/>
    <mergeCell ref="D2:E2"/>
    <mergeCell ref="A1:G1"/>
    <mergeCell ref="F2:G2"/>
  </mergeCells>
  <pageMargins left="0.78431372549019618" right="0.78431372549019618" top="0.98039215686274517" bottom="0.98039215686274517" header="0.50980392156862753" footer="0.50980392156862753"/>
  <pageSetup paperSize="9" orientation="portrait" useFirstPageNumber="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zoomScaleNormal="100" workbookViewId="0">
      <selection activeCell="A12" sqref="A12:C12"/>
    </sheetView>
  </sheetViews>
  <sheetFormatPr defaultRowHeight="15" x14ac:dyDescent="0.25"/>
  <cols>
    <col min="1" max="1" width="8.85546875" style="93" customWidth="1"/>
    <col min="2" max="2" width="7.85546875" style="93" customWidth="1"/>
    <col min="3" max="3" width="11.140625" style="93" customWidth="1"/>
    <col min="4" max="4" width="9.7109375" style="93" customWidth="1"/>
    <col min="5" max="5" width="9.28515625" style="93" customWidth="1"/>
    <col min="6" max="7" width="8.85546875" style="93" customWidth="1"/>
    <col min="8" max="8" width="8.5703125" style="93" customWidth="1"/>
    <col min="9" max="9" width="9.7109375" style="93" customWidth="1"/>
    <col min="10" max="10" width="8.42578125" style="93" customWidth="1"/>
    <col min="11" max="11" width="9.28515625" style="93" customWidth="1"/>
    <col min="12" max="12" width="8.85546875" style="93" customWidth="1"/>
    <col min="13" max="13" width="9.85546875" style="93" customWidth="1"/>
    <col min="14" max="14" width="8.85546875" style="93" customWidth="1"/>
    <col min="15" max="15" width="9.140625" style="93" customWidth="1"/>
    <col min="16" max="16" width="8.28515625" style="93" customWidth="1"/>
    <col min="17" max="17" width="9" style="93" customWidth="1"/>
    <col min="18" max="18" width="4.7109375" style="93" bestFit="1" customWidth="1"/>
    <col min="19" max="16384" width="9.140625" style="93"/>
  </cols>
  <sheetData>
    <row r="1" spans="1:17" ht="16.5" customHeight="1" x14ac:dyDescent="0.25">
      <c r="A1" s="451" t="s">
        <v>736</v>
      </c>
      <c r="B1" s="451"/>
      <c r="C1" s="451"/>
      <c r="D1" s="451"/>
      <c r="E1" s="451"/>
      <c r="F1" s="451"/>
      <c r="G1" s="451"/>
      <c r="H1" s="451"/>
      <c r="I1" s="451"/>
      <c r="J1" s="451"/>
      <c r="K1" s="451"/>
      <c r="L1" s="451"/>
    </row>
    <row r="2" spans="1:17" s="112" customFormat="1" ht="18" customHeight="1" x14ac:dyDescent="0.2">
      <c r="A2" s="452" t="s">
        <v>101</v>
      </c>
      <c r="B2" s="455" t="s">
        <v>104</v>
      </c>
      <c r="C2" s="456"/>
      <c r="D2" s="459" t="s">
        <v>131</v>
      </c>
      <c r="E2" s="460"/>
      <c r="F2" s="460"/>
      <c r="G2" s="461"/>
      <c r="H2" s="459" t="s">
        <v>132</v>
      </c>
      <c r="I2" s="460"/>
      <c r="J2" s="460"/>
      <c r="K2" s="460"/>
      <c r="L2" s="460"/>
      <c r="M2" s="460"/>
      <c r="N2" s="460"/>
      <c r="O2" s="460"/>
      <c r="P2" s="460"/>
      <c r="Q2" s="460"/>
    </row>
    <row r="3" spans="1:17" s="112" customFormat="1" ht="18" customHeight="1" x14ac:dyDescent="0.2">
      <c r="A3" s="453"/>
      <c r="B3" s="457"/>
      <c r="C3" s="458"/>
      <c r="D3" s="459" t="s">
        <v>133</v>
      </c>
      <c r="E3" s="461"/>
      <c r="F3" s="459" t="s">
        <v>118</v>
      </c>
      <c r="G3" s="461"/>
      <c r="H3" s="459" t="s">
        <v>134</v>
      </c>
      <c r="I3" s="461"/>
      <c r="J3" s="459" t="s">
        <v>135</v>
      </c>
      <c r="K3" s="461"/>
      <c r="L3" s="459" t="s">
        <v>136</v>
      </c>
      <c r="M3" s="461"/>
      <c r="N3" s="459" t="s">
        <v>137</v>
      </c>
      <c r="O3" s="461"/>
      <c r="P3" s="459" t="s">
        <v>138</v>
      </c>
      <c r="Q3" s="461"/>
    </row>
    <row r="4" spans="1:17" s="112" customFormat="1" ht="35.25" customHeight="1" x14ac:dyDescent="0.2">
      <c r="A4" s="454"/>
      <c r="B4" s="113" t="s">
        <v>139</v>
      </c>
      <c r="C4" s="10" t="s">
        <v>737</v>
      </c>
      <c r="D4" s="113" t="s">
        <v>139</v>
      </c>
      <c r="E4" s="10" t="s">
        <v>738</v>
      </c>
      <c r="F4" s="113" t="s">
        <v>139</v>
      </c>
      <c r="G4" s="10" t="s">
        <v>738</v>
      </c>
      <c r="H4" s="113" t="s">
        <v>139</v>
      </c>
      <c r="I4" s="10" t="s">
        <v>738</v>
      </c>
      <c r="J4" s="113" t="s">
        <v>139</v>
      </c>
      <c r="K4" s="10" t="s">
        <v>738</v>
      </c>
      <c r="L4" s="113" t="s">
        <v>139</v>
      </c>
      <c r="M4" s="10" t="s">
        <v>738</v>
      </c>
      <c r="N4" s="113" t="s">
        <v>139</v>
      </c>
      <c r="O4" s="10" t="s">
        <v>738</v>
      </c>
      <c r="P4" s="113" t="s">
        <v>139</v>
      </c>
      <c r="Q4" s="10" t="s">
        <v>738</v>
      </c>
    </row>
    <row r="5" spans="1:17" s="112" customFormat="1" x14ac:dyDescent="0.25">
      <c r="A5" s="114" t="s">
        <v>24</v>
      </c>
      <c r="B5" s="116">
        <f>D5+F5</f>
        <v>133</v>
      </c>
      <c r="C5" s="117">
        <f>E5+G5</f>
        <v>18235.189999999999</v>
      </c>
      <c r="D5" s="116">
        <v>129</v>
      </c>
      <c r="E5" s="117">
        <v>16753.349999999999</v>
      </c>
      <c r="F5" s="116">
        <v>4</v>
      </c>
      <c r="G5" s="117">
        <v>1481.84</v>
      </c>
      <c r="H5" s="116">
        <v>27</v>
      </c>
      <c r="I5" s="117">
        <v>3344.9586926000002</v>
      </c>
      <c r="J5" s="116">
        <v>9</v>
      </c>
      <c r="K5" s="117">
        <v>700.16949999999997</v>
      </c>
      <c r="L5" s="116">
        <v>82</v>
      </c>
      <c r="M5" s="117">
        <v>12172.0536261</v>
      </c>
      <c r="N5" s="116">
        <v>10</v>
      </c>
      <c r="O5" s="117">
        <v>61895.099231300002</v>
      </c>
      <c r="P5" s="118">
        <v>5</v>
      </c>
      <c r="Q5" s="117">
        <v>122.9088</v>
      </c>
    </row>
    <row r="6" spans="1:17" s="112" customFormat="1" x14ac:dyDescent="0.25">
      <c r="A6" s="114" t="s">
        <v>25</v>
      </c>
      <c r="B6" s="116">
        <f>SUM(B7:B11)</f>
        <v>39</v>
      </c>
      <c r="C6" s="117">
        <f t="shared" ref="C6:Q6" si="0">SUM(C7:C11)</f>
        <v>59452.612544000003</v>
      </c>
      <c r="D6" s="116">
        <f t="shared" si="0"/>
        <v>38</v>
      </c>
      <c r="E6" s="117">
        <f t="shared" si="0"/>
        <v>58975.502544000003</v>
      </c>
      <c r="F6" s="116">
        <f t="shared" si="0"/>
        <v>1</v>
      </c>
      <c r="G6" s="117">
        <f t="shared" si="0"/>
        <v>477.11</v>
      </c>
      <c r="H6" s="116">
        <f>SUM(H7:H11)</f>
        <v>11</v>
      </c>
      <c r="I6" s="117">
        <f t="shared" si="0"/>
        <v>26778.54</v>
      </c>
      <c r="J6" s="116">
        <f t="shared" si="0"/>
        <v>0</v>
      </c>
      <c r="K6" s="117">
        <f t="shared" si="0"/>
        <v>0</v>
      </c>
      <c r="L6" s="116">
        <f t="shared" si="0"/>
        <v>26</v>
      </c>
      <c r="M6" s="117">
        <f t="shared" si="0"/>
        <v>29999.22</v>
      </c>
      <c r="N6" s="116">
        <f t="shared" si="0"/>
        <v>2</v>
      </c>
      <c r="O6" s="117">
        <f t="shared" si="0"/>
        <v>2674.85</v>
      </c>
      <c r="P6" s="118">
        <f t="shared" si="0"/>
        <v>0</v>
      </c>
      <c r="Q6" s="117">
        <f t="shared" si="0"/>
        <v>0</v>
      </c>
    </row>
    <row r="7" spans="1:17" s="112" customFormat="1" x14ac:dyDescent="0.25">
      <c r="A7" s="95" t="s">
        <v>110</v>
      </c>
      <c r="B7" s="116">
        <f t="shared" ref="B7:C11" si="1">D7+F7</f>
        <v>10</v>
      </c>
      <c r="C7" s="117">
        <f t="shared" si="1"/>
        <v>28232.959999999999</v>
      </c>
      <c r="D7" s="116">
        <v>9</v>
      </c>
      <c r="E7" s="117">
        <v>27755.85</v>
      </c>
      <c r="F7" s="116">
        <v>1</v>
      </c>
      <c r="G7" s="117">
        <v>477.11</v>
      </c>
      <c r="H7" s="116">
        <v>3</v>
      </c>
      <c r="I7" s="117">
        <v>1834.58</v>
      </c>
      <c r="J7" s="116">
        <v>0</v>
      </c>
      <c r="K7" s="117">
        <v>0</v>
      </c>
      <c r="L7" s="116">
        <v>7</v>
      </c>
      <c r="M7" s="117">
        <v>26398.379999999997</v>
      </c>
      <c r="N7" s="116">
        <v>0</v>
      </c>
      <c r="O7" s="117">
        <v>0</v>
      </c>
      <c r="P7" s="116">
        <v>0</v>
      </c>
      <c r="Q7" s="117">
        <v>0</v>
      </c>
    </row>
    <row r="8" spans="1:17" s="112" customFormat="1" x14ac:dyDescent="0.25">
      <c r="A8" s="96">
        <v>43586</v>
      </c>
      <c r="B8" s="116">
        <f t="shared" si="1"/>
        <v>7</v>
      </c>
      <c r="C8" s="117">
        <f t="shared" si="1"/>
        <v>24478.292544</v>
      </c>
      <c r="D8" s="116">
        <v>7</v>
      </c>
      <c r="E8" s="117">
        <v>24478.292544</v>
      </c>
      <c r="F8" s="116">
        <v>0</v>
      </c>
      <c r="G8" s="117">
        <v>0</v>
      </c>
      <c r="H8" s="116">
        <v>2</v>
      </c>
      <c r="I8" s="117">
        <v>24372.46</v>
      </c>
      <c r="J8" s="116">
        <v>0</v>
      </c>
      <c r="K8" s="117">
        <v>0</v>
      </c>
      <c r="L8" s="116">
        <v>5</v>
      </c>
      <c r="M8" s="117">
        <v>105.83</v>
      </c>
      <c r="N8" s="116">
        <v>0</v>
      </c>
      <c r="O8" s="117">
        <v>0</v>
      </c>
      <c r="P8" s="116">
        <v>0</v>
      </c>
      <c r="Q8" s="117">
        <v>0</v>
      </c>
    </row>
    <row r="9" spans="1:17" s="112" customFormat="1" x14ac:dyDescent="0.25">
      <c r="A9" s="96">
        <v>43617</v>
      </c>
      <c r="B9" s="116">
        <f t="shared" si="1"/>
        <v>9</v>
      </c>
      <c r="C9" s="117">
        <f t="shared" si="1"/>
        <v>569.07000000000005</v>
      </c>
      <c r="D9" s="116">
        <v>9</v>
      </c>
      <c r="E9" s="117">
        <v>569.07000000000005</v>
      </c>
      <c r="F9" s="116">
        <v>0</v>
      </c>
      <c r="G9" s="117">
        <v>0</v>
      </c>
      <c r="H9" s="116">
        <v>3</v>
      </c>
      <c r="I9" s="117">
        <v>512.91999999999996</v>
      </c>
      <c r="J9" s="116">
        <v>0</v>
      </c>
      <c r="K9" s="117">
        <v>0</v>
      </c>
      <c r="L9" s="116">
        <v>6</v>
      </c>
      <c r="M9" s="117">
        <v>56.15</v>
      </c>
      <c r="N9" s="116">
        <v>0</v>
      </c>
      <c r="O9" s="117">
        <v>0</v>
      </c>
      <c r="P9" s="116">
        <v>0</v>
      </c>
      <c r="Q9" s="117">
        <v>0</v>
      </c>
    </row>
    <row r="10" spans="1:17" s="112" customFormat="1" x14ac:dyDescent="0.25">
      <c r="A10" s="96">
        <v>43647</v>
      </c>
      <c r="B10" s="116">
        <f t="shared" ref="B10" si="2">D10+F10</f>
        <v>8</v>
      </c>
      <c r="C10" s="117">
        <f>E10+G10</f>
        <v>2023.3600000000001</v>
      </c>
      <c r="D10" s="116">
        <v>8</v>
      </c>
      <c r="E10" s="117">
        <f>I10+M10+O10</f>
        <v>2023.3600000000001</v>
      </c>
      <c r="F10" s="116">
        <v>0</v>
      </c>
      <c r="G10" s="117">
        <v>0</v>
      </c>
      <c r="H10" s="116">
        <v>3</v>
      </c>
      <c r="I10" s="117">
        <v>58.58</v>
      </c>
      <c r="J10" s="116">
        <v>0</v>
      </c>
      <c r="K10" s="117">
        <v>0</v>
      </c>
      <c r="L10" s="116">
        <v>4</v>
      </c>
      <c r="M10" s="117">
        <f>7.94+469.36+2.48</f>
        <v>479.78000000000003</v>
      </c>
      <c r="N10" s="116">
        <v>1</v>
      </c>
      <c r="O10" s="117">
        <v>1485</v>
      </c>
      <c r="P10" s="116">
        <v>0</v>
      </c>
      <c r="Q10" s="117">
        <v>0</v>
      </c>
    </row>
    <row r="11" spans="1:17" s="112" customFormat="1" x14ac:dyDescent="0.25">
      <c r="A11" s="96">
        <v>43678</v>
      </c>
      <c r="B11" s="116">
        <f t="shared" si="1"/>
        <v>5</v>
      </c>
      <c r="C11" s="117">
        <f t="shared" si="1"/>
        <v>4148.93</v>
      </c>
      <c r="D11" s="116">
        <v>5</v>
      </c>
      <c r="E11" s="117">
        <v>4148.93</v>
      </c>
      <c r="F11" s="116">
        <v>0</v>
      </c>
      <c r="G11" s="117">
        <v>0</v>
      </c>
      <c r="H11" s="116">
        <v>0</v>
      </c>
      <c r="I11" s="117">
        <v>0</v>
      </c>
      <c r="J11" s="116">
        <v>0</v>
      </c>
      <c r="K11" s="117">
        <v>0</v>
      </c>
      <c r="L11" s="116">
        <v>4</v>
      </c>
      <c r="M11" s="117">
        <v>2959.0800000000004</v>
      </c>
      <c r="N11" s="116">
        <v>1</v>
      </c>
      <c r="O11" s="117">
        <v>1189.8499999999999</v>
      </c>
      <c r="P11" s="116">
        <v>0</v>
      </c>
      <c r="Q11" s="117">
        <v>0</v>
      </c>
    </row>
    <row r="12" spans="1:17" s="100" customFormat="1" ht="19.5" customHeight="1" x14ac:dyDescent="0.2">
      <c r="A12" s="448" t="s">
        <v>157</v>
      </c>
      <c r="B12" s="448"/>
      <c r="C12" s="448"/>
    </row>
    <row r="13" spans="1:17" s="100" customFormat="1" ht="18" customHeight="1" x14ac:dyDescent="0.2">
      <c r="A13" s="448" t="s">
        <v>80</v>
      </c>
      <c r="B13" s="448"/>
      <c r="C13" s="448"/>
    </row>
    <row r="14" spans="1:17" s="100" customFormat="1" ht="26.85" customHeight="1" x14ac:dyDescent="0.2"/>
    <row r="19" spans="16:16" x14ac:dyDescent="0.25">
      <c r="P19" s="134"/>
    </row>
  </sheetData>
  <mergeCells count="14">
    <mergeCell ref="A12:C12"/>
    <mergeCell ref="A13:C13"/>
    <mergeCell ref="D3:E3"/>
    <mergeCell ref="F3:G3"/>
    <mergeCell ref="H3:I3"/>
    <mergeCell ref="A1:L1"/>
    <mergeCell ref="A2:A4"/>
    <mergeCell ref="B2:C3"/>
    <mergeCell ref="D2:G2"/>
    <mergeCell ref="J3:K3"/>
    <mergeCell ref="L3:M3"/>
    <mergeCell ref="H2:Q2"/>
    <mergeCell ref="N3:O3"/>
    <mergeCell ref="P3:Q3"/>
  </mergeCells>
  <pageMargins left="0.78431372549019618" right="0.78431372549019618" top="0.98039215686274517" bottom="0.98039215686274517" header="0.50980392156862753" footer="0.50980392156862753"/>
  <pageSetup paperSize="9" orientation="landscape" useFirstPageNumber="1"/>
  <headerFooter alignWithMargins="0"/>
  <ignoredErrors>
    <ignoredError sqref="B6:C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1</vt:i4>
      </vt:variant>
    </vt:vector>
  </HeadingPairs>
  <TitlesOfParts>
    <vt:vector size="76" baseType="lpstr">
      <vt:lpstr>Data 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64</vt:lpstr>
      <vt:lpstr>65</vt:lpstr>
      <vt:lpstr>66</vt:lpstr>
      <vt:lpstr>67</vt:lpstr>
      <vt:lpstr>68</vt:lpstr>
      <vt:lpstr>69</vt:lpstr>
      <vt:lpstr>70</vt:lpstr>
      <vt:lpstr>71</vt:lpstr>
      <vt:lpstr>72</vt:lpstr>
      <vt:lpstr>73</vt:lpstr>
      <vt:lpstr>74</vt:lpstr>
      <vt:lpstr>75</vt:lpstr>
      <vt:lpstr>'Data 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Laltu Pore</dc:creator>
  <cp:lastModifiedBy>Laltu Pore</cp:lastModifiedBy>
  <dcterms:created xsi:type="dcterms:W3CDTF">2019-09-16T04:26:35Z</dcterms:created>
  <dcterms:modified xsi:type="dcterms:W3CDTF">2019-09-19T12:38:52Z</dcterms:modified>
</cp:coreProperties>
</file>